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vravenna.sharepoint.com/sites/Statistica302/Shared Documents/General/SITO/NUOVOSITO/NUOVOSITOPROVINCIA/LAVORO/2024/dappublicare2024/"/>
    </mc:Choice>
  </mc:AlternateContent>
  <xr:revisionPtr revIDLastSave="1243" documentId="8_{73F52B42-005B-41DE-81A5-355C72C5CB8B}" xr6:coauthVersionLast="47" xr6:coauthVersionMax="47" xr10:uidLastSave="{0EC1FD41-711D-46A3-9E1E-8F255466B350}"/>
  <bookViews>
    <workbookView xWindow="555" yWindow="720" windowWidth="12240" windowHeight="12945" xr2:uid="{4DBF746D-6B21-4F88-B077-3CA5C532029C}"/>
  </bookViews>
  <sheets>
    <sheet name="Tav1" sheetId="9" r:id="rId1"/>
    <sheet name="Tav2a" sheetId="1" r:id="rId2"/>
    <sheet name="Tav2b" sheetId="2" r:id="rId3"/>
    <sheet name="Tav3" sheetId="3" r:id="rId4"/>
    <sheet name="Tav4" sheetId="10" r:id="rId5"/>
    <sheet name="Tav5 (2024)" sheetId="5" r:id="rId6"/>
    <sheet name="Tav6 (2024)" sheetId="6" r:id="rId7"/>
    <sheet name="Tav7 (2024)" sheetId="7" r:id="rId8"/>
  </sheets>
  <definedNames>
    <definedName name="_xlnm.Print_Area" localSheetId="0">'Tav1'!$A$1:$Q$58</definedName>
    <definedName name="_xlnm.Print_Area" localSheetId="2">Tav2b!$A$1:$H$70</definedName>
    <definedName name="_xlnm.Print_Area" localSheetId="4">'Tav4'!$A$1:$L$35</definedName>
    <definedName name="_xlnm.Print_Area" localSheetId="5">'Tav5 (2024)'!$A$1:$V$57</definedName>
    <definedName name="_xlnm.Print_Area" localSheetId="6">'Tav6 (2024)'!$A$1:$V$59</definedName>
    <definedName name="_xlnm.Print_Area" localSheetId="7">'Tav7 (2024)'!$A$1:$V$59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7" l="1"/>
  <c r="X12" i="7"/>
  <c r="W38" i="5" l="1"/>
  <c r="W39" i="5"/>
  <c r="W40" i="5"/>
  <c r="X38" i="5"/>
  <c r="X39" i="5"/>
  <c r="X40" i="5"/>
  <c r="W9" i="5"/>
  <c r="W10" i="5"/>
  <c r="W11" i="5"/>
  <c r="X9" i="5"/>
  <c r="X10" i="5"/>
  <c r="X11" i="5"/>
  <c r="X41" i="7"/>
  <c r="W41" i="7"/>
  <c r="X40" i="7"/>
  <c r="W40" i="7"/>
  <c r="X39" i="7"/>
  <c r="W39" i="7"/>
  <c r="X11" i="7"/>
  <c r="W11" i="7"/>
  <c r="X10" i="7"/>
  <c r="W10" i="7"/>
  <c r="X9" i="7"/>
  <c r="W9" i="7"/>
  <c r="X41" i="6"/>
  <c r="W41" i="6"/>
  <c r="X40" i="6"/>
  <c r="W40" i="6"/>
  <c r="X39" i="6"/>
  <c r="W39" i="6"/>
  <c r="X10" i="6"/>
  <c r="X11" i="6"/>
  <c r="X9" i="6"/>
  <c r="W9" i="6"/>
  <c r="W11" i="6"/>
  <c r="N19" i="5"/>
  <c r="N18" i="5"/>
  <c r="N17" i="5"/>
  <c r="J6" i="2" l="1"/>
  <c r="J7" i="2"/>
  <c r="J8" i="2"/>
  <c r="J5" i="2"/>
  <c r="C8" i="9"/>
  <c r="Q17" i="7"/>
  <c r="Q49" i="6" l="1"/>
  <c r="I58" i="9"/>
  <c r="H58" i="9"/>
  <c r="G58" i="9"/>
  <c r="F58" i="9"/>
  <c r="E58" i="9"/>
  <c r="D58" i="9"/>
  <c r="C58" i="9"/>
  <c r="I54" i="9"/>
  <c r="H54" i="9"/>
  <c r="G54" i="9"/>
  <c r="F54" i="9"/>
  <c r="E54" i="9"/>
  <c r="D54" i="9"/>
  <c r="C54" i="9"/>
  <c r="I46" i="9"/>
  <c r="H46" i="9"/>
  <c r="G46" i="9"/>
  <c r="F46" i="9"/>
  <c r="E46" i="9"/>
  <c r="D46" i="9"/>
  <c r="C46" i="9"/>
  <c r="I39" i="9"/>
  <c r="H39" i="9"/>
  <c r="G39" i="9"/>
  <c r="F39" i="9"/>
  <c r="E39" i="9"/>
  <c r="D39" i="9"/>
  <c r="C39" i="9"/>
  <c r="I35" i="9"/>
  <c r="H35" i="9"/>
  <c r="G35" i="9"/>
  <c r="F35" i="9"/>
  <c r="E35" i="9"/>
  <c r="D35" i="9"/>
  <c r="C35" i="9"/>
  <c r="I27" i="9"/>
  <c r="H27" i="9"/>
  <c r="G27" i="9"/>
  <c r="F27" i="9"/>
  <c r="E27" i="9"/>
  <c r="D27" i="9"/>
  <c r="C27" i="9"/>
  <c r="I20" i="9"/>
  <c r="H20" i="9"/>
  <c r="G20" i="9"/>
  <c r="F20" i="9"/>
  <c r="E20" i="9"/>
  <c r="D20" i="9"/>
  <c r="C20" i="9"/>
  <c r="I16" i="9"/>
  <c r="H16" i="9"/>
  <c r="G16" i="9"/>
  <c r="F16" i="9"/>
  <c r="E16" i="9"/>
  <c r="D16" i="9"/>
  <c r="C16" i="9"/>
  <c r="D8" i="9"/>
  <c r="E8" i="9"/>
  <c r="F8" i="9"/>
  <c r="G8" i="9"/>
  <c r="H8" i="9"/>
  <c r="I8" i="9"/>
  <c r="C8" i="2"/>
  <c r="C8" i="1" l="1"/>
  <c r="S17" i="6"/>
  <c r="P17" i="6"/>
  <c r="Q17" i="5"/>
  <c r="K20" i="3"/>
  <c r="L20" i="3" s="1"/>
  <c r="I20" i="3"/>
  <c r="J20" i="3" s="1"/>
  <c r="K19" i="3"/>
  <c r="L19" i="3" s="1"/>
  <c r="I19" i="3"/>
  <c r="J19" i="3" s="1"/>
  <c r="K18" i="3"/>
  <c r="L18" i="3" s="1"/>
  <c r="I18" i="3"/>
  <c r="J18" i="3" s="1"/>
  <c r="K14" i="3"/>
  <c r="L14" i="3"/>
  <c r="I14" i="3"/>
  <c r="J14" i="3" s="1"/>
  <c r="K13" i="3"/>
  <c r="L13" i="3" s="1"/>
  <c r="I13" i="3"/>
  <c r="J13" i="3" s="1"/>
  <c r="K12" i="3"/>
  <c r="L12" i="3" s="1"/>
  <c r="I12" i="3"/>
  <c r="J12" i="3" s="1"/>
  <c r="L8" i="3"/>
  <c r="L6" i="3"/>
  <c r="K7" i="3"/>
  <c r="L7" i="3" s="1"/>
  <c r="K8" i="3"/>
  <c r="K6" i="3"/>
  <c r="I6" i="3"/>
  <c r="J6" i="3" s="1"/>
  <c r="J7" i="3"/>
  <c r="I7" i="3"/>
  <c r="I8" i="3"/>
  <c r="J8" i="3" s="1"/>
  <c r="H69" i="2"/>
  <c r="H68" i="2"/>
  <c r="G68" i="2"/>
  <c r="F68" i="2"/>
  <c r="E68" i="2"/>
  <c r="D68" i="2"/>
  <c r="C68" i="2"/>
  <c r="H67" i="2"/>
  <c r="G67" i="2"/>
  <c r="F67" i="2"/>
  <c r="E67" i="2"/>
  <c r="D67" i="2"/>
  <c r="C67" i="2"/>
  <c r="H64" i="2"/>
  <c r="G64" i="2"/>
  <c r="F64" i="2"/>
  <c r="E64" i="2"/>
  <c r="D64" i="2"/>
  <c r="C64" i="2"/>
  <c r="H63" i="2"/>
  <c r="G63" i="2"/>
  <c r="F63" i="2"/>
  <c r="E63" i="2"/>
  <c r="D63" i="2"/>
  <c r="C63" i="2"/>
  <c r="H61" i="2"/>
  <c r="E61" i="2"/>
  <c r="H60" i="2"/>
  <c r="G60" i="2"/>
  <c r="F60" i="2"/>
  <c r="E60" i="2"/>
  <c r="D60" i="2"/>
  <c r="C60" i="2"/>
  <c r="H59" i="2"/>
  <c r="G59" i="2"/>
  <c r="F59" i="2"/>
  <c r="E59" i="2"/>
  <c r="D59" i="2"/>
  <c r="C59" i="2"/>
  <c r="H53" i="2"/>
  <c r="H52" i="2"/>
  <c r="G52" i="2"/>
  <c r="F52" i="2"/>
  <c r="E52" i="2"/>
  <c r="D52" i="2"/>
  <c r="C52" i="2"/>
  <c r="H51" i="2"/>
  <c r="G51" i="2"/>
  <c r="F51" i="2"/>
  <c r="E51" i="2"/>
  <c r="D51" i="2"/>
  <c r="C51" i="2"/>
  <c r="H46" i="2"/>
  <c r="H45" i="2"/>
  <c r="G45" i="2"/>
  <c r="F45" i="2"/>
  <c r="E45" i="2"/>
  <c r="D45" i="2"/>
  <c r="C45" i="2"/>
  <c r="H44" i="2"/>
  <c r="G44" i="2"/>
  <c r="F44" i="2"/>
  <c r="E44" i="2"/>
  <c r="D44" i="2"/>
  <c r="C44" i="2"/>
  <c r="H41" i="2"/>
  <c r="G41" i="2"/>
  <c r="F41" i="2"/>
  <c r="E41" i="2"/>
  <c r="D41" i="2"/>
  <c r="C41" i="2"/>
  <c r="H40" i="2"/>
  <c r="G40" i="2"/>
  <c r="F40" i="2"/>
  <c r="E40" i="2"/>
  <c r="D40" i="2"/>
  <c r="C40" i="2"/>
  <c r="H38" i="2"/>
  <c r="H37" i="2"/>
  <c r="G37" i="2"/>
  <c r="F37" i="2"/>
  <c r="E37" i="2"/>
  <c r="D37" i="2"/>
  <c r="C37" i="2"/>
  <c r="H36" i="2"/>
  <c r="G36" i="2"/>
  <c r="F36" i="2"/>
  <c r="E36" i="2"/>
  <c r="D36" i="2"/>
  <c r="C36" i="2"/>
  <c r="H30" i="2"/>
  <c r="G30" i="2"/>
  <c r="H29" i="2"/>
  <c r="G29" i="2"/>
  <c r="F29" i="2"/>
  <c r="E29" i="2"/>
  <c r="D29" i="2"/>
  <c r="C29" i="2"/>
  <c r="H28" i="2"/>
  <c r="G28" i="2"/>
  <c r="F28" i="2"/>
  <c r="E28" i="2"/>
  <c r="D28" i="2"/>
  <c r="C28" i="2"/>
  <c r="H23" i="2"/>
  <c r="G23" i="2"/>
  <c r="F23" i="2"/>
  <c r="C23" i="2"/>
  <c r="H22" i="2"/>
  <c r="G22" i="2"/>
  <c r="F22" i="2"/>
  <c r="E22" i="2"/>
  <c r="D22" i="2"/>
  <c r="C22" i="2"/>
  <c r="H21" i="2"/>
  <c r="G21" i="2"/>
  <c r="F21" i="2"/>
  <c r="E21" i="2"/>
  <c r="D21" i="2"/>
  <c r="C21" i="2"/>
  <c r="E19" i="2"/>
  <c r="D19" i="2"/>
  <c r="C19" i="2"/>
  <c r="H18" i="2"/>
  <c r="G18" i="2"/>
  <c r="F18" i="2"/>
  <c r="E18" i="2"/>
  <c r="D18" i="2"/>
  <c r="C18" i="2"/>
  <c r="H17" i="2"/>
  <c r="G17" i="2"/>
  <c r="F17" i="2"/>
  <c r="E17" i="2"/>
  <c r="D17" i="2"/>
  <c r="C17" i="2"/>
  <c r="H15" i="2"/>
  <c r="G15" i="2"/>
  <c r="F15" i="2"/>
  <c r="E15" i="2"/>
  <c r="D15" i="2"/>
  <c r="C15" i="2"/>
  <c r="H14" i="2"/>
  <c r="G14" i="2"/>
  <c r="F14" i="2"/>
  <c r="E14" i="2"/>
  <c r="D14" i="2"/>
  <c r="C14" i="2"/>
  <c r="H13" i="2"/>
  <c r="G13" i="2"/>
  <c r="F13" i="2"/>
  <c r="E13" i="2"/>
  <c r="D13" i="2"/>
  <c r="C13" i="2"/>
  <c r="H7" i="2"/>
  <c r="G7" i="2"/>
  <c r="F7" i="2"/>
  <c r="E7" i="2"/>
  <c r="D7" i="2"/>
  <c r="C7" i="2"/>
  <c r="H6" i="2"/>
  <c r="G6" i="2"/>
  <c r="F6" i="2"/>
  <c r="E6" i="2"/>
  <c r="D6" i="2"/>
  <c r="C6" i="2"/>
  <c r="D5" i="2"/>
  <c r="E5" i="2"/>
  <c r="F5" i="2"/>
  <c r="G5" i="2"/>
  <c r="H5" i="2"/>
  <c r="C5" i="2"/>
  <c r="H69" i="1"/>
  <c r="H68" i="1"/>
  <c r="G68" i="1"/>
  <c r="F68" i="1"/>
  <c r="E68" i="1"/>
  <c r="D68" i="1"/>
  <c r="C68" i="1"/>
  <c r="H67" i="1"/>
  <c r="G67" i="1"/>
  <c r="F67" i="1"/>
  <c r="E67" i="1"/>
  <c r="D67" i="1"/>
  <c r="C67" i="1"/>
  <c r="H61" i="1"/>
  <c r="E61" i="1"/>
  <c r="H60" i="1"/>
  <c r="G60" i="1"/>
  <c r="F60" i="1"/>
  <c r="E60" i="1"/>
  <c r="D60" i="1"/>
  <c r="C60" i="1"/>
  <c r="H59" i="1"/>
  <c r="G59" i="1"/>
  <c r="F59" i="1"/>
  <c r="E59" i="1"/>
  <c r="D59" i="1"/>
  <c r="C59" i="1"/>
  <c r="H53" i="1"/>
  <c r="H52" i="1"/>
  <c r="G52" i="1"/>
  <c r="F52" i="1"/>
  <c r="E52" i="1"/>
  <c r="D52" i="1"/>
  <c r="C52" i="1"/>
  <c r="H51" i="1"/>
  <c r="G51" i="1"/>
  <c r="F51" i="1"/>
  <c r="E51" i="1"/>
  <c r="D51" i="1"/>
  <c r="C51" i="1"/>
  <c r="H46" i="1"/>
  <c r="H45" i="1"/>
  <c r="G45" i="1"/>
  <c r="F45" i="1"/>
  <c r="E45" i="1"/>
  <c r="D45" i="1"/>
  <c r="C45" i="1"/>
  <c r="H44" i="1"/>
  <c r="G44" i="1"/>
  <c r="F44" i="1"/>
  <c r="E44" i="1"/>
  <c r="D44" i="1"/>
  <c r="C44" i="1"/>
  <c r="H38" i="1"/>
  <c r="H37" i="1"/>
  <c r="G37" i="1"/>
  <c r="F37" i="1"/>
  <c r="E37" i="1"/>
  <c r="D37" i="1"/>
  <c r="C37" i="1"/>
  <c r="H36" i="1"/>
  <c r="G36" i="1"/>
  <c r="F36" i="1"/>
  <c r="E36" i="1"/>
  <c r="D36" i="1"/>
  <c r="C36" i="1"/>
  <c r="H30" i="1"/>
  <c r="G30" i="1"/>
  <c r="H29" i="1"/>
  <c r="G29" i="1"/>
  <c r="F29" i="1"/>
  <c r="E29" i="1"/>
  <c r="D29" i="1"/>
  <c r="C29" i="1"/>
  <c r="H28" i="1"/>
  <c r="G28" i="1"/>
  <c r="F28" i="1"/>
  <c r="E28" i="1"/>
  <c r="D28" i="1"/>
  <c r="C28" i="1"/>
  <c r="H23" i="1"/>
  <c r="G23" i="1"/>
  <c r="F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7" i="1"/>
  <c r="G7" i="1"/>
  <c r="F7" i="1"/>
  <c r="E7" i="1"/>
  <c r="D7" i="1"/>
  <c r="C7" i="1"/>
  <c r="H6" i="1"/>
  <c r="G6" i="1"/>
  <c r="F6" i="1"/>
  <c r="E6" i="1"/>
  <c r="D6" i="1"/>
  <c r="C6" i="1"/>
  <c r="D5" i="1"/>
  <c r="E5" i="1"/>
  <c r="F5" i="1"/>
  <c r="G5" i="1"/>
  <c r="H5" i="1"/>
  <c r="C5" i="1"/>
  <c r="L35" i="10"/>
  <c r="K35" i="10"/>
  <c r="J35" i="10"/>
  <c r="I35" i="10"/>
  <c r="L34" i="10"/>
  <c r="K34" i="10"/>
  <c r="J34" i="10"/>
  <c r="I34" i="10"/>
  <c r="L33" i="10"/>
  <c r="K33" i="10"/>
  <c r="J33" i="10"/>
  <c r="I33" i="10"/>
  <c r="S32" i="10"/>
  <c r="R32" i="10"/>
  <c r="Q32" i="10"/>
  <c r="P32" i="10"/>
  <c r="O32" i="10"/>
  <c r="N32" i="10"/>
  <c r="L32" i="10"/>
  <c r="K32" i="10"/>
  <c r="J32" i="10"/>
  <c r="I32" i="10"/>
  <c r="L31" i="10"/>
  <c r="K31" i="10"/>
  <c r="J31" i="10"/>
  <c r="I31" i="10"/>
  <c r="L30" i="10"/>
  <c r="K30" i="10"/>
  <c r="J30" i="10"/>
  <c r="I30" i="10"/>
  <c r="S29" i="10"/>
  <c r="S35" i="10"/>
  <c r="R29" i="10"/>
  <c r="R35" i="10"/>
  <c r="Q29" i="10"/>
  <c r="Q35" i="10"/>
  <c r="P29" i="10"/>
  <c r="P35" i="10"/>
  <c r="O29" i="10"/>
  <c r="O35" i="10"/>
  <c r="N29" i="10"/>
  <c r="N35" i="10"/>
  <c r="L29" i="10"/>
  <c r="K29" i="10"/>
  <c r="J29" i="10"/>
  <c r="I29" i="10"/>
  <c r="L28" i="10"/>
  <c r="K28" i="10"/>
  <c r="J28" i="10"/>
  <c r="I28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S21" i="10"/>
  <c r="R21" i="10"/>
  <c r="Q21" i="10"/>
  <c r="P21" i="10"/>
  <c r="O21" i="10"/>
  <c r="N21" i="10"/>
  <c r="L21" i="10"/>
  <c r="K21" i="10"/>
  <c r="J21" i="10"/>
  <c r="I21" i="10"/>
  <c r="L20" i="10"/>
  <c r="K20" i="10"/>
  <c r="J20" i="10"/>
  <c r="I20" i="10"/>
  <c r="L19" i="10"/>
  <c r="K19" i="10"/>
  <c r="J19" i="10"/>
  <c r="I19" i="10"/>
  <c r="S18" i="10"/>
  <c r="S24" i="10"/>
  <c r="R18" i="10"/>
  <c r="R24" i="10"/>
  <c r="Q18" i="10"/>
  <c r="Q24" i="10"/>
  <c r="P18" i="10"/>
  <c r="P24" i="10"/>
  <c r="O18" i="10"/>
  <c r="O24" i="10"/>
  <c r="N18" i="10"/>
  <c r="N24" i="10"/>
  <c r="L18" i="10"/>
  <c r="K18" i="10"/>
  <c r="J18" i="10"/>
  <c r="I18" i="10"/>
  <c r="L17" i="10"/>
  <c r="K17" i="10"/>
  <c r="J17" i="10"/>
  <c r="I17" i="10"/>
  <c r="L13" i="10"/>
  <c r="K13" i="10"/>
  <c r="J13" i="10"/>
  <c r="I13" i="10"/>
  <c r="L12" i="10"/>
  <c r="K12" i="10"/>
  <c r="J12" i="10"/>
  <c r="I12" i="10"/>
  <c r="L11" i="10"/>
  <c r="K11" i="10"/>
  <c r="J11" i="10"/>
  <c r="I11" i="10"/>
  <c r="S10" i="10"/>
  <c r="R10" i="10"/>
  <c r="Q10" i="10"/>
  <c r="P10" i="10"/>
  <c r="O10" i="10"/>
  <c r="N10" i="10"/>
  <c r="L10" i="10"/>
  <c r="K10" i="10"/>
  <c r="J10" i="10"/>
  <c r="I10" i="10"/>
  <c r="L9" i="10"/>
  <c r="K9" i="10"/>
  <c r="J9" i="10"/>
  <c r="I9" i="10"/>
  <c r="L8" i="10"/>
  <c r="K8" i="10"/>
  <c r="J8" i="10"/>
  <c r="I8" i="10"/>
  <c r="S7" i="10"/>
  <c r="S13" i="10"/>
  <c r="R7" i="10"/>
  <c r="R13" i="10"/>
  <c r="Q7" i="10"/>
  <c r="Q13" i="10"/>
  <c r="P7" i="10"/>
  <c r="P13" i="10"/>
  <c r="O7" i="10"/>
  <c r="O13" i="10"/>
  <c r="N7" i="10"/>
  <c r="N13" i="10"/>
  <c r="L7" i="10"/>
  <c r="K7" i="10"/>
  <c r="J7" i="10"/>
  <c r="I7" i="10"/>
  <c r="L6" i="10"/>
  <c r="K6" i="10"/>
  <c r="J6" i="10"/>
  <c r="I6" i="10"/>
  <c r="D69" i="2"/>
  <c r="C65" i="2"/>
  <c r="F61" i="2"/>
  <c r="I49" i="9"/>
  <c r="H49" i="9"/>
  <c r="I48" i="9"/>
  <c r="H48" i="9"/>
  <c r="G48" i="9"/>
  <c r="F48" i="9"/>
  <c r="E48" i="9"/>
  <c r="D48" i="9"/>
  <c r="C48" i="9"/>
  <c r="I47" i="9"/>
  <c r="H47" i="9"/>
  <c r="G47" i="9"/>
  <c r="F47" i="9"/>
  <c r="E47" i="9"/>
  <c r="D47" i="9"/>
  <c r="C47" i="9"/>
  <c r="C30" i="9"/>
  <c r="I30" i="9"/>
  <c r="H30" i="9"/>
  <c r="I29" i="9"/>
  <c r="H29" i="9"/>
  <c r="G29" i="9"/>
  <c r="F29" i="9"/>
  <c r="E29" i="9"/>
  <c r="D29" i="9"/>
  <c r="C29" i="9"/>
  <c r="I28" i="9"/>
  <c r="H28" i="9"/>
  <c r="G28" i="9"/>
  <c r="F28" i="9"/>
  <c r="E28" i="9"/>
  <c r="D28" i="9"/>
  <c r="C28" i="9"/>
  <c r="H31" i="1"/>
  <c r="D31" i="1"/>
  <c r="F19" i="2"/>
  <c r="H16" i="1"/>
  <c r="D16" i="1"/>
  <c r="J12" i="9"/>
  <c r="I11" i="9"/>
  <c r="H11" i="9"/>
  <c r="G11" i="9"/>
  <c r="F11" i="9"/>
  <c r="E11" i="9"/>
  <c r="D11" i="9"/>
  <c r="C11" i="9"/>
  <c r="I10" i="9"/>
  <c r="H10" i="9"/>
  <c r="G10" i="9"/>
  <c r="F10" i="9"/>
  <c r="E10" i="9"/>
  <c r="D10" i="9"/>
  <c r="C10" i="9"/>
  <c r="I9" i="9"/>
  <c r="H9" i="9"/>
  <c r="G9" i="9"/>
  <c r="F9" i="9"/>
  <c r="E9" i="9"/>
  <c r="D9" i="9"/>
  <c r="C9" i="9"/>
  <c r="S49" i="7"/>
  <c r="R49" i="7"/>
  <c r="Q49" i="7"/>
  <c r="P49" i="7"/>
  <c r="O49" i="7"/>
  <c r="N49" i="7"/>
  <c r="S48" i="7"/>
  <c r="R48" i="7"/>
  <c r="Q48" i="7"/>
  <c r="P48" i="7"/>
  <c r="O48" i="7"/>
  <c r="N48" i="7"/>
  <c r="S47" i="7"/>
  <c r="R47" i="7"/>
  <c r="Q47" i="7"/>
  <c r="P47" i="7"/>
  <c r="O47" i="7"/>
  <c r="N47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S19" i="7"/>
  <c r="R19" i="7"/>
  <c r="Q19" i="7"/>
  <c r="P19" i="7"/>
  <c r="O19" i="7"/>
  <c r="N19" i="7"/>
  <c r="S18" i="7"/>
  <c r="R18" i="7"/>
  <c r="Q18" i="7"/>
  <c r="P18" i="7"/>
  <c r="O18" i="7"/>
  <c r="N18" i="7"/>
  <c r="S17" i="7"/>
  <c r="R17" i="7"/>
  <c r="P17" i="7"/>
  <c r="O17" i="7"/>
  <c r="N17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S49" i="6"/>
  <c r="R49" i="6"/>
  <c r="P49" i="6"/>
  <c r="O49" i="6"/>
  <c r="N49" i="6"/>
  <c r="S48" i="6"/>
  <c r="R48" i="6"/>
  <c r="Q48" i="6"/>
  <c r="P48" i="6"/>
  <c r="O48" i="6"/>
  <c r="N48" i="6"/>
  <c r="S47" i="6"/>
  <c r="R47" i="6"/>
  <c r="Q47" i="6"/>
  <c r="P47" i="6"/>
  <c r="O47" i="6"/>
  <c r="N47" i="6"/>
  <c r="V42" i="6"/>
  <c r="S50" i="6" s="1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S19" i="6"/>
  <c r="R19" i="6"/>
  <c r="Q19" i="6"/>
  <c r="P19" i="6"/>
  <c r="O19" i="6"/>
  <c r="N19" i="6"/>
  <c r="S18" i="6"/>
  <c r="R18" i="6"/>
  <c r="Q18" i="6"/>
  <c r="P18" i="6"/>
  <c r="O18" i="6"/>
  <c r="N18" i="6"/>
  <c r="R17" i="6"/>
  <c r="Q17" i="6"/>
  <c r="O17" i="6"/>
  <c r="N17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W10" i="6"/>
  <c r="S48" i="5"/>
  <c r="R48" i="5"/>
  <c r="Q48" i="5"/>
  <c r="P48" i="5"/>
  <c r="O48" i="5"/>
  <c r="N48" i="5"/>
  <c r="S47" i="5"/>
  <c r="R47" i="5"/>
  <c r="Q47" i="5"/>
  <c r="P47" i="5"/>
  <c r="O47" i="5"/>
  <c r="N47" i="5"/>
  <c r="S46" i="5"/>
  <c r="R46" i="5"/>
  <c r="Q46" i="5"/>
  <c r="P46" i="5"/>
  <c r="O46" i="5"/>
  <c r="N46" i="5"/>
  <c r="V41" i="5"/>
  <c r="P49" i="5" s="1"/>
  <c r="U41" i="5"/>
  <c r="T41" i="5"/>
  <c r="S41" i="5"/>
  <c r="R41" i="5"/>
  <c r="Q41" i="5"/>
  <c r="P41" i="5"/>
  <c r="O41" i="5"/>
  <c r="R49" i="5" s="1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S19" i="5"/>
  <c r="R19" i="5"/>
  <c r="Q19" i="5"/>
  <c r="P19" i="5"/>
  <c r="O19" i="5"/>
  <c r="S18" i="5"/>
  <c r="R18" i="5"/>
  <c r="Q18" i="5"/>
  <c r="P18" i="5"/>
  <c r="O18" i="5"/>
  <c r="S17" i="5"/>
  <c r="R17" i="5"/>
  <c r="P17" i="5"/>
  <c r="O17" i="5"/>
  <c r="V12" i="5"/>
  <c r="S20" i="5" s="1"/>
  <c r="U12" i="5"/>
  <c r="T12" i="5"/>
  <c r="S12" i="5"/>
  <c r="R12" i="5"/>
  <c r="Q12" i="5"/>
  <c r="P12" i="5"/>
  <c r="O12" i="5"/>
  <c r="N12" i="5"/>
  <c r="O20" i="5" s="1"/>
  <c r="M12" i="5"/>
  <c r="L12" i="5"/>
  <c r="K12" i="5"/>
  <c r="J12" i="5"/>
  <c r="I12" i="5"/>
  <c r="H12" i="5"/>
  <c r="G12" i="5"/>
  <c r="F12" i="5"/>
  <c r="E12" i="5"/>
  <c r="D12" i="5"/>
  <c r="C12" i="5"/>
  <c r="B12" i="5"/>
  <c r="Q49" i="5" l="1"/>
  <c r="R20" i="5"/>
  <c r="N20" i="5"/>
  <c r="O49" i="5"/>
  <c r="P50" i="7"/>
  <c r="R50" i="7"/>
  <c r="Q50" i="7"/>
  <c r="S20" i="7"/>
  <c r="R20" i="7"/>
  <c r="N50" i="6"/>
  <c r="S49" i="5"/>
  <c r="N49" i="5"/>
  <c r="P20" i="5"/>
  <c r="Q20" i="5"/>
  <c r="F31" i="9"/>
  <c r="C31" i="9"/>
  <c r="G31" i="9"/>
  <c r="G49" i="9"/>
  <c r="G57" i="2" s="1"/>
  <c r="C50" i="9"/>
  <c r="G50" i="9"/>
  <c r="G12" i="9"/>
  <c r="D30" i="2"/>
  <c r="D31" i="9"/>
  <c r="H31" i="9"/>
  <c r="D50" i="9"/>
  <c r="H50" i="9"/>
  <c r="D12" i="9"/>
  <c r="E31" i="9"/>
  <c r="I31" i="9"/>
  <c r="E50" i="9"/>
  <c r="I50" i="9"/>
  <c r="E12" i="9"/>
  <c r="I12" i="9"/>
  <c r="C12" i="9"/>
  <c r="G10" i="2"/>
  <c r="H12" i="9"/>
  <c r="D11" i="1"/>
  <c r="H11" i="1"/>
  <c r="C9" i="1"/>
  <c r="G9" i="2"/>
  <c r="F12" i="9"/>
  <c r="F50" i="9"/>
  <c r="F39" i="1"/>
  <c r="D43" i="2"/>
  <c r="F46" i="2"/>
  <c r="D30" i="9"/>
  <c r="C34" i="2" s="1"/>
  <c r="H32" i="2"/>
  <c r="F11" i="1"/>
  <c r="D24" i="2"/>
  <c r="F32" i="1"/>
  <c r="H34" i="2"/>
  <c r="D53" i="2"/>
  <c r="H62" i="1"/>
  <c r="C66" i="2"/>
  <c r="D70" i="1"/>
  <c r="C49" i="9"/>
  <c r="F55" i="1"/>
  <c r="F56" i="2"/>
  <c r="H57" i="2"/>
  <c r="F62" i="2"/>
  <c r="D65" i="2"/>
  <c r="H65" i="2"/>
  <c r="E66" i="2"/>
  <c r="E10" i="1"/>
  <c r="D20" i="2"/>
  <c r="H20" i="2"/>
  <c r="H24" i="2"/>
  <c r="F31" i="2"/>
  <c r="D39" i="2"/>
  <c r="H55" i="2"/>
  <c r="D62" i="1"/>
  <c r="F65" i="2"/>
  <c r="H70" i="1"/>
  <c r="E9" i="1"/>
  <c r="C11" i="2"/>
  <c r="G11" i="2"/>
  <c r="H19" i="2"/>
  <c r="E20" i="2"/>
  <c r="F38" i="2"/>
  <c r="F42" i="2"/>
  <c r="H66" i="2"/>
  <c r="E8" i="2"/>
  <c r="F9" i="1"/>
  <c r="G12" i="2"/>
  <c r="H10" i="2"/>
  <c r="E11" i="1"/>
  <c r="C20" i="2"/>
  <c r="G20" i="2"/>
  <c r="F33" i="2"/>
  <c r="D38" i="2"/>
  <c r="D42" i="2"/>
  <c r="H42" i="2"/>
  <c r="E43" i="2"/>
  <c r="F47" i="2"/>
  <c r="F54" i="2"/>
  <c r="C10" i="1"/>
  <c r="F10" i="2"/>
  <c r="G66" i="2"/>
  <c r="G8" i="1"/>
  <c r="D9" i="2"/>
  <c r="D10" i="2"/>
  <c r="D33" i="2"/>
  <c r="C43" i="2"/>
  <c r="G43" i="2"/>
  <c r="D47" i="1"/>
  <c r="H47" i="1"/>
  <c r="D54" i="1"/>
  <c r="H54" i="1"/>
  <c r="D66" i="2"/>
  <c r="C33" i="1"/>
  <c r="C33" i="2"/>
  <c r="E33" i="2"/>
  <c r="E33" i="1"/>
  <c r="G33" i="1"/>
  <c r="G33" i="2"/>
  <c r="E38" i="1"/>
  <c r="E38" i="2"/>
  <c r="G39" i="1"/>
  <c r="G39" i="2"/>
  <c r="C53" i="2"/>
  <c r="C53" i="1"/>
  <c r="E53" i="1"/>
  <c r="E53" i="2"/>
  <c r="D55" i="2"/>
  <c r="C56" i="1"/>
  <c r="C56" i="2"/>
  <c r="D61" i="2"/>
  <c r="C61" i="2"/>
  <c r="C61" i="1"/>
  <c r="E69" i="1"/>
  <c r="E69" i="2"/>
  <c r="D10" i="1"/>
  <c r="H10" i="1"/>
  <c r="F33" i="1"/>
  <c r="D38" i="1"/>
  <c r="F54" i="1"/>
  <c r="G8" i="2"/>
  <c r="E11" i="2"/>
  <c r="F32" i="2"/>
  <c r="H43" i="2"/>
  <c r="H47" i="2"/>
  <c r="H54" i="2"/>
  <c r="C24" i="1"/>
  <c r="C24" i="2"/>
  <c r="C34" i="1"/>
  <c r="C16" i="1"/>
  <c r="C16" i="2"/>
  <c r="G16" i="1"/>
  <c r="G16" i="2"/>
  <c r="D23" i="2"/>
  <c r="E23" i="2"/>
  <c r="E23" i="1"/>
  <c r="E24" i="2"/>
  <c r="E24" i="1"/>
  <c r="C30" i="2"/>
  <c r="C30" i="1"/>
  <c r="C32" i="2"/>
  <c r="C32" i="1"/>
  <c r="C39" i="1"/>
  <c r="C39" i="2"/>
  <c r="D8" i="1"/>
  <c r="D8" i="2"/>
  <c r="H8" i="1"/>
  <c r="H8" i="2"/>
  <c r="H9" i="2"/>
  <c r="F11" i="2"/>
  <c r="F20" i="2"/>
  <c r="F24" i="2"/>
  <c r="E30" i="9"/>
  <c r="C31" i="1"/>
  <c r="C31" i="2"/>
  <c r="G31" i="1"/>
  <c r="G31" i="2"/>
  <c r="D32" i="2"/>
  <c r="G32" i="2"/>
  <c r="G32" i="1"/>
  <c r="H33" i="1"/>
  <c r="C38" i="2"/>
  <c r="C38" i="1"/>
  <c r="G30" i="9"/>
  <c r="G34" i="1" s="1"/>
  <c r="D39" i="1"/>
  <c r="H39" i="1"/>
  <c r="E42" i="2"/>
  <c r="F43" i="2"/>
  <c r="D46" i="2"/>
  <c r="C46" i="2"/>
  <c r="C46" i="1"/>
  <c r="C47" i="1"/>
  <c r="C47" i="2"/>
  <c r="G47" i="1"/>
  <c r="G47" i="2"/>
  <c r="E49" i="9"/>
  <c r="F53" i="1"/>
  <c r="G53" i="2"/>
  <c r="G53" i="1"/>
  <c r="E54" i="2"/>
  <c r="E54" i="1"/>
  <c r="E55" i="1"/>
  <c r="E55" i="2"/>
  <c r="D56" i="1"/>
  <c r="D49" i="9"/>
  <c r="F61" i="1"/>
  <c r="G61" i="2"/>
  <c r="G61" i="1"/>
  <c r="E62" i="2"/>
  <c r="E62" i="1"/>
  <c r="G65" i="2"/>
  <c r="F69" i="1"/>
  <c r="G69" i="2"/>
  <c r="G69" i="1"/>
  <c r="E70" i="2"/>
  <c r="E70" i="1"/>
  <c r="G9" i="1"/>
  <c r="C11" i="1"/>
  <c r="G11" i="1"/>
  <c r="F31" i="1"/>
  <c r="F47" i="1"/>
  <c r="D55" i="1"/>
  <c r="H57" i="1"/>
  <c r="F70" i="1"/>
  <c r="E9" i="2"/>
  <c r="D16" i="2"/>
  <c r="H39" i="2"/>
  <c r="F53" i="2"/>
  <c r="F55" i="2"/>
  <c r="D70" i="2"/>
  <c r="C69" i="2"/>
  <c r="C69" i="1"/>
  <c r="F70" i="2"/>
  <c r="D9" i="1"/>
  <c r="H9" i="1"/>
  <c r="F10" i="1"/>
  <c r="D23" i="1"/>
  <c r="D30" i="1"/>
  <c r="D32" i="1"/>
  <c r="H34" i="1"/>
  <c r="D53" i="1"/>
  <c r="H55" i="1"/>
  <c r="F62" i="1"/>
  <c r="C10" i="2"/>
  <c r="H16" i="2"/>
  <c r="D31" i="2"/>
  <c r="H33" i="2"/>
  <c r="D56" i="2"/>
  <c r="D62" i="2"/>
  <c r="H70" i="2"/>
  <c r="E16" i="1"/>
  <c r="E16" i="2"/>
  <c r="G24" i="1"/>
  <c r="G24" i="2"/>
  <c r="F38" i="1"/>
  <c r="G38" i="2"/>
  <c r="G38" i="1"/>
  <c r="E39" i="2"/>
  <c r="E39" i="1"/>
  <c r="E46" i="1"/>
  <c r="E46" i="2"/>
  <c r="C55" i="2"/>
  <c r="C55" i="1"/>
  <c r="G56" i="1"/>
  <c r="G56" i="2"/>
  <c r="F8" i="1"/>
  <c r="F8" i="2"/>
  <c r="C9" i="2"/>
  <c r="F9" i="2"/>
  <c r="E10" i="2"/>
  <c r="D11" i="2"/>
  <c r="H11" i="2"/>
  <c r="F16" i="1"/>
  <c r="F16" i="2"/>
  <c r="G19" i="2"/>
  <c r="D24" i="1"/>
  <c r="H24" i="1"/>
  <c r="F30" i="1"/>
  <c r="E30" i="1"/>
  <c r="E30" i="2"/>
  <c r="E31" i="2"/>
  <c r="E31" i="1"/>
  <c r="E32" i="1"/>
  <c r="E32" i="2"/>
  <c r="D33" i="1"/>
  <c r="F30" i="9"/>
  <c r="F39" i="2"/>
  <c r="C42" i="2"/>
  <c r="G42" i="2"/>
  <c r="F46" i="1"/>
  <c r="G46" i="2"/>
  <c r="G46" i="1"/>
  <c r="E47" i="2"/>
  <c r="E47" i="1"/>
  <c r="F49" i="9"/>
  <c r="C54" i="1"/>
  <c r="C54" i="2"/>
  <c r="G54" i="1"/>
  <c r="G54" i="2"/>
  <c r="G55" i="2"/>
  <c r="G55" i="1"/>
  <c r="E56" i="2"/>
  <c r="E56" i="1"/>
  <c r="H56" i="1"/>
  <c r="C62" i="1"/>
  <c r="C62" i="2"/>
  <c r="G62" i="1"/>
  <c r="G62" i="2"/>
  <c r="E65" i="2"/>
  <c r="F66" i="2"/>
  <c r="C70" i="1"/>
  <c r="C70" i="2"/>
  <c r="G70" i="1"/>
  <c r="G70" i="2"/>
  <c r="G10" i="1"/>
  <c r="H32" i="1"/>
  <c r="D46" i="1"/>
  <c r="F56" i="1"/>
  <c r="D61" i="1"/>
  <c r="D69" i="1"/>
  <c r="F30" i="2"/>
  <c r="H31" i="2"/>
  <c r="D47" i="2"/>
  <c r="D54" i="2"/>
  <c r="H56" i="2"/>
  <c r="H62" i="2"/>
  <c r="F69" i="2"/>
  <c r="E8" i="1"/>
  <c r="F24" i="1"/>
  <c r="N50" i="7"/>
  <c r="O50" i="7"/>
  <c r="N20" i="7"/>
  <c r="O20" i="7"/>
  <c r="P20" i="7"/>
  <c r="S50" i="7"/>
  <c r="Q20" i="7"/>
  <c r="R50" i="6"/>
  <c r="Q50" i="6"/>
  <c r="S20" i="6"/>
  <c r="O50" i="6"/>
  <c r="N20" i="6"/>
  <c r="P50" i="6"/>
  <c r="O20" i="6"/>
  <c r="P20" i="6"/>
  <c r="Q20" i="6"/>
  <c r="R20" i="6"/>
  <c r="G34" i="2" l="1"/>
  <c r="G57" i="1"/>
  <c r="H58" i="2"/>
  <c r="C12" i="1"/>
  <c r="C12" i="2"/>
  <c r="G12" i="1"/>
  <c r="D58" i="1"/>
  <c r="D58" i="2"/>
  <c r="C57" i="2"/>
  <c r="C57" i="1"/>
  <c r="D35" i="1"/>
  <c r="D35" i="2"/>
  <c r="E57" i="1"/>
  <c r="E57" i="2"/>
  <c r="G35" i="1"/>
  <c r="G35" i="2"/>
  <c r="E35" i="1"/>
  <c r="D57" i="2"/>
  <c r="D57" i="1"/>
  <c r="F34" i="1"/>
  <c r="F34" i="2"/>
  <c r="E12" i="2"/>
  <c r="E12" i="1"/>
  <c r="D12" i="1"/>
  <c r="D12" i="2"/>
  <c r="E34" i="1"/>
  <c r="E34" i="2"/>
  <c r="G58" i="1"/>
  <c r="G58" i="2"/>
  <c r="E58" i="1"/>
  <c r="E35" i="2"/>
  <c r="F35" i="2"/>
  <c r="F35" i="1"/>
  <c r="H12" i="1"/>
  <c r="H12" i="2"/>
  <c r="F12" i="2"/>
  <c r="H58" i="1"/>
  <c r="F57" i="2"/>
  <c r="F57" i="1"/>
  <c r="E58" i="2"/>
  <c r="C58" i="1"/>
  <c r="C58" i="2"/>
  <c r="C35" i="1"/>
  <c r="C35" i="2"/>
  <c r="D34" i="2"/>
  <c r="D34" i="1"/>
  <c r="F58" i="2"/>
  <c r="F58" i="1"/>
  <c r="H35" i="1"/>
  <c r="H35" i="2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tc={1DF0406A-F84B-4241-AB1A-917CFF22895E}</author>
  </authors>
  <commentList>
    <comment ref="N20" authorId="0" shapeId="0" xr:uid="{1DF0406A-F84B-4241-AB1A-917CFF22895E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La variazione rilevata, da –15,1 a –14,6, deve essere interpretata come incrementale. In un dominio numerico negativo, infatti, l’ordinamento naturale implica che un valore più prossimo allo zero è maggiore rispetto a uno più distante.
Pertanto, la transizione da –15,1 a –14,6 rappresenta un aumento del valore. La variazione differenziale è computata come:
Δ=−14,6−⁅−⁆⁅15,1⁆⁅ ⁆⁅=+0,5⁆Δ=−14,6−(−15,1)=+0,5 
Il segno positivo di ΔΔ attesta un miglioramento del parametro misurato, benché la magnitudine numerica assoluta si riduca. Ciò è coerente con le proprietà dell’ordinamento nei valori negativi.
</t>
      </text>
    </comment>
  </commentList>
</comments>
</file>

<file path=xl/sharedStrings.xml><?xml version="1.0" encoding="utf-8"?>
<sst xmlns="http://schemas.openxmlformats.org/spreadsheetml/2006/main" count="517" uniqueCount="71">
  <si>
    <t>Occupati, disoccupati, forze di lavoro, inattivi per sesso in provincia di Ravenna, Emilia-Romagna, Italia. Anni 2018-2024. Valori in migliaia. Per la differenza di genere p.p.</t>
  </si>
  <si>
    <t>Ravenna</t>
  </si>
  <si>
    <t>var. 2020-2019</t>
  </si>
  <si>
    <t>var 2021-2020</t>
  </si>
  <si>
    <t>var.2022-2021</t>
  </si>
  <si>
    <t>var. 2023 -2022</t>
  </si>
  <si>
    <t>var. 2024 -2023</t>
  </si>
  <si>
    <t>Occupati (15-89 anni)</t>
  </si>
  <si>
    <t>m</t>
  </si>
  <si>
    <t>f</t>
  </si>
  <si>
    <t xml:space="preserve">tot. </t>
  </si>
  <si>
    <t>dif. gen.</t>
  </si>
  <si>
    <t>Persone in cerca di occupazione (15-89 anni)</t>
  </si>
  <si>
    <t>tot.</t>
  </si>
  <si>
    <t>Forze di lavoro (15-89anni)</t>
  </si>
  <si>
    <t>Inattivi (15-64 anni)</t>
  </si>
  <si>
    <t>Inattivi (15-74 anni)</t>
  </si>
  <si>
    <t>Italia</t>
  </si>
  <si>
    <t>Occupati, disoccupati, forze di lavoro, inattivi per sesso in provincia di Ravenna, Emilia-Romagna, Italia. Anni 2018-2024. Valori percentuali.</t>
  </si>
  <si>
    <t>var. 2024-2023</t>
  </si>
  <si>
    <t>Emilia-Romagna</t>
  </si>
  <si>
    <t>Occupazione dipendenti per carattere dell'occupazione in provincia di Ravenna, Emilia-Romagna, Italia.</t>
  </si>
  <si>
    <t>Dati in valore asssoluto (migliaia) e variazione %</t>
  </si>
  <si>
    <t>Var. 2024 su 2023</t>
  </si>
  <si>
    <t>Var. 2024 su 2019 (confronto periodo pre pandemia)</t>
  </si>
  <si>
    <t xml:space="preserve">Valore </t>
  </si>
  <si>
    <t>%</t>
  </si>
  <si>
    <t>Dipendenti</t>
  </si>
  <si>
    <t>Indipendenti</t>
  </si>
  <si>
    <t>Totale (calcolo con tutti i decimali)</t>
  </si>
  <si>
    <t>Occupazione in provincia di Ravenna, Emilia-Romagna, Italia per attività economica</t>
  </si>
  <si>
    <t>dati in valore asssoluto (migliaia) e variazione %</t>
  </si>
  <si>
    <t>Valore assoluto</t>
  </si>
  <si>
    <t>Var. 2024 su 2019</t>
  </si>
  <si>
    <t>Agricoltura, silvicoltura e pesca</t>
  </si>
  <si>
    <t>Industria</t>
  </si>
  <si>
    <t/>
  </si>
  <si>
    <t>di cui Industria in senso stretto</t>
  </si>
  <si>
    <t>Costruzioni</t>
  </si>
  <si>
    <t>Servizi</t>
  </si>
  <si>
    <t xml:space="preserve"> di cui commercio, alberghi e ristoranti</t>
  </si>
  <si>
    <t>altre attività dei servizi</t>
  </si>
  <si>
    <t>Totale</t>
  </si>
  <si>
    <t>Tasso di occupazione (20-64) per genere in provincia di Ravenna, Emilia-Romagna, Italia. Valori percentuali.</t>
  </si>
  <si>
    <t xml:space="preserve">Dimensione : Lavoro e conciliazione tempi di vita </t>
  </si>
  <si>
    <t>Tema: Lavoro</t>
  </si>
  <si>
    <t>Sottotema: Occupazione</t>
  </si>
  <si>
    <t>Indicatore: Tasso di occupazione (20-64anni)</t>
  </si>
  <si>
    <t>p.p.</t>
  </si>
  <si>
    <t xml:space="preserve"> Ravenna </t>
  </si>
  <si>
    <t xml:space="preserve">E-R </t>
  </si>
  <si>
    <t>Ita</t>
  </si>
  <si>
    <t>Tasso di occupazione (15-29 anni)per genere in provincia di Ravenna, Emilia-Romagna, Italia. Valori percentuali.</t>
  </si>
  <si>
    <t>Indicatore: Tasso di occupazione (15-29anni)</t>
  </si>
  <si>
    <t>Tasso di disoccupazione (15-74 anni)per genere in provincia di Ravenna,  Emilia-Romagna, Italia. Valori percentuali.</t>
  </si>
  <si>
    <t>Sottotema: Disoccupazione</t>
  </si>
  <si>
    <t>Indicatore: Tasso di disoccupazione (15-74anni)</t>
  </si>
  <si>
    <t>Tasso di disoccupazione (15-34 anni)per genere in provincia di Ravenna, Emilia-Romagna, Italia. Valori percentuali.</t>
  </si>
  <si>
    <t>Tema: Mercato del lavoro</t>
  </si>
  <si>
    <t>Indicatore: Tasso di disoccupazione (15-34anni)</t>
  </si>
  <si>
    <t>Tasso di inattività (15-74 anni)per genere in provincia di Ravenna, Emilia-Romagna, Italia. Valori percentuali.</t>
  </si>
  <si>
    <t>Sottotema: Partecipazione</t>
  </si>
  <si>
    <t>Indicatore: Tasso di inattività (15-74anni)</t>
  </si>
  <si>
    <t>Tasso di inattività (15-29 anni)per genere in provincia di Ravenna, Emilia-Romagna, Italia. Valori percentuali.</t>
  </si>
  <si>
    <t>Indicatore: Tasso di inattività (15-29anni)</t>
  </si>
  <si>
    <t>Occupati, disoccupati, forze di lavoro, inattivi per sesso in provincia di Ravenna, Emilia-Romagna, Italia. Anni 2018-2024. Valori assoluti (in migliaia)</t>
  </si>
  <si>
    <t>Rilevazione sulle forze di lavoro dell’ISTAT - Elaborazione: Provincia di Ravenna - Servizio Statistica e promozione delle pari opportunità</t>
  </si>
  <si>
    <t>Rilevazione sulle forze di lavoro dell’ISTAT - Elaborazione CGIL e Provincia di Ravenna - Servizio Statistica e promozione delle pari opportunità</t>
  </si>
  <si>
    <t>var. 2019-2018</t>
  </si>
  <si>
    <t xml:space="preserve">dif. gen. </t>
  </si>
  <si>
    <t>dif. gen. relativa % rispetto ai maschi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</si>
</sst>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_ ;\-#,##0.0\ "/>
    <numFmt numFmtId="167" formatCode="_-* #,##0.00\ _€_-;\-* #,##0.00\ _€_-;_-* &quot;-&quot;??\ _€_-;_-@_-"/>
    <numFmt numFmtId="168" formatCode="0.0%"/>
  </numFmts>
  <fonts count="22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vertAlign val="superscript"/>
      <sz val="10"/>
      <name val="Verdana"/>
      <family val="2"/>
    </font>
    <font>
      <sz val="8"/>
      <name val="Arial"/>
      <family val="2"/>
    </font>
    <font>
      <sz val="10"/>
      <name val="Arial Narrow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1"/>
      <color rgb="FF1F497D"/>
      <name val="Arial Narrow"/>
      <family val="2"/>
    </font>
    <font>
      <i/>
      <sz val="11"/>
      <color theme="1"/>
      <name val="Arial Narrow"/>
      <family val="2"/>
    </font>
    <font>
      <b/>
      <sz val="11"/>
      <color theme="4"/>
      <name val="Arial Narrow"/>
      <family val="2"/>
    </font>
    <font>
      <i/>
      <sz val="8"/>
      <color theme="1"/>
      <name val="Arial Narrow"/>
      <family val="2"/>
    </font>
    <font>
      <b/>
      <sz val="11"/>
      <color theme="3"/>
      <name val="Arial Narrow"/>
      <family val="2"/>
    </font>
    <font>
      <sz val="11"/>
      <color theme="0"/>
      <name val="Arial Narrow"/>
      <family val="2"/>
    </font>
    <font>
      <sz val="11"/>
      <color theme="3"/>
      <name val="Arial Narrow"/>
      <family val="2"/>
    </font>
    <font>
      <sz val="11"/>
      <color theme="1"/>
      <name val="Arial Narrow"/>
    </font>
    <font>
      <b/>
      <sz val="8"/>
      <color theme="1"/>
      <name val="Arial Narrow"/>
      <family val="2"/>
    </font>
    <font>
      <sz val="11"/>
      <color indexed="8"/>
      <name val="Aptos Narrow"/>
      <family val="2"/>
      <scheme val="minor"/>
    </font>
    <font>
      <sz val="8"/>
      <color theme="0"/>
      <name val="Arial Narrow"/>
      <family val="2"/>
    </font>
    <font>
      <sz val="10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48DD4"/>
      </left>
      <right/>
      <top style="medium">
        <color rgb="FF548DD4"/>
      </top>
      <bottom style="medium">
        <color rgb="FF4F81BD"/>
      </bottom>
      <diagonal/>
    </border>
    <border>
      <left/>
      <right/>
      <top style="medium">
        <color rgb="FF548DD4"/>
      </top>
      <bottom style="medium">
        <color rgb="FF4F81BD"/>
      </bottom>
      <diagonal/>
    </border>
    <border>
      <left style="medium">
        <color rgb="FF548DD4"/>
      </left>
      <right style="medium">
        <color rgb="FF548DD4"/>
      </right>
      <top style="medium">
        <color rgb="FF548DD4"/>
      </top>
      <bottom/>
      <diagonal/>
    </border>
    <border>
      <left style="medium">
        <color rgb="FF4F81BD"/>
      </left>
      <right/>
      <top style="medium">
        <color rgb="FF4F81BD"/>
      </top>
      <bottom style="thin">
        <color indexed="64"/>
      </bottom>
      <diagonal/>
    </border>
    <border>
      <left style="medium">
        <color rgb="FF548DD4"/>
      </left>
      <right style="medium">
        <color rgb="FF548DD4"/>
      </right>
      <top style="thin">
        <color indexed="64"/>
      </top>
      <bottom style="thin">
        <color indexed="64"/>
      </bottom>
      <diagonal/>
    </border>
    <border>
      <left style="medium">
        <color rgb="FF4F81BD"/>
      </left>
      <right/>
      <top style="thin">
        <color indexed="64"/>
      </top>
      <bottom style="thin">
        <color indexed="64"/>
      </bottom>
      <diagonal/>
    </border>
    <border>
      <left style="medium">
        <color rgb="FF4F81BD"/>
      </left>
      <right/>
      <top style="thin">
        <color indexed="64"/>
      </top>
      <bottom style="medium">
        <color rgb="FF548DD4"/>
      </bottom>
      <diagonal/>
    </border>
    <border>
      <left style="medium">
        <color rgb="FF548DD4"/>
      </left>
      <right style="medium">
        <color rgb="FF548DD4"/>
      </right>
      <top style="thin">
        <color indexed="64"/>
      </top>
      <bottom style="medium">
        <color rgb="FF548DD4"/>
      </bottom>
      <diagonal/>
    </border>
    <border>
      <left style="medium">
        <color rgb="FF4F81BD"/>
      </left>
      <right/>
      <top style="medium">
        <color rgb="FF548DD4"/>
      </top>
      <bottom style="thin">
        <color indexed="64"/>
      </bottom>
      <diagonal/>
    </border>
    <border>
      <left style="medium">
        <color rgb="FF548DD4"/>
      </left>
      <right style="medium">
        <color rgb="FF548DD4"/>
      </right>
      <top style="medium">
        <color rgb="FF548DD4"/>
      </top>
      <bottom style="thin">
        <color indexed="64"/>
      </bottom>
      <diagonal/>
    </border>
    <border>
      <left style="medium">
        <color rgb="FF4F81BD"/>
      </left>
      <right/>
      <top/>
      <bottom style="thin">
        <color indexed="64"/>
      </bottom>
      <diagonal/>
    </border>
    <border>
      <left style="medium">
        <color rgb="FF548DD4"/>
      </left>
      <right style="medium">
        <color rgb="FF548DD4"/>
      </right>
      <top/>
      <bottom style="thin">
        <color indexed="64"/>
      </bottom>
      <diagonal/>
    </border>
    <border>
      <left style="medium">
        <color rgb="FF4F81BD"/>
      </left>
      <right/>
      <top style="thin">
        <color indexed="64"/>
      </top>
      <bottom style="medium">
        <color rgb="FF4F81BD"/>
      </bottom>
      <diagonal/>
    </border>
    <border>
      <left/>
      <right style="medium">
        <color rgb="FF548DD4"/>
      </right>
      <top style="medium">
        <color rgb="FF548DD4"/>
      </top>
      <bottom style="medium">
        <color rgb="FF4F81BD"/>
      </bottom>
      <diagonal/>
    </border>
    <border>
      <left/>
      <right style="medium">
        <color rgb="FF4F81BD"/>
      </right>
      <top style="medium">
        <color rgb="FF548DD4"/>
      </top>
      <bottom style="medium">
        <color rgb="FF4F81BD"/>
      </bottom>
      <diagonal/>
    </border>
    <border>
      <left style="medium">
        <color rgb="FF4F81BD"/>
      </left>
      <right style="thin">
        <color indexed="64"/>
      </right>
      <top style="medium">
        <color rgb="FF4F81BD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4F81BD"/>
      </top>
      <bottom style="thin">
        <color indexed="64"/>
      </bottom>
      <diagonal/>
    </border>
    <border>
      <left style="thin">
        <color indexed="64"/>
      </left>
      <right/>
      <top style="medium">
        <color rgb="FF4F81BD"/>
      </top>
      <bottom style="thin">
        <color indexed="64"/>
      </bottom>
      <diagonal/>
    </border>
    <border>
      <left/>
      <right/>
      <top style="medium">
        <color rgb="FF4F81BD"/>
      </top>
      <bottom style="thin">
        <color indexed="64"/>
      </bottom>
      <diagonal/>
    </border>
    <border>
      <left style="thin">
        <color indexed="64"/>
      </left>
      <right style="medium">
        <color rgb="FF548DD4"/>
      </right>
      <top style="medium">
        <color rgb="FF4F81BD"/>
      </top>
      <bottom style="thin">
        <color indexed="64"/>
      </bottom>
      <diagonal/>
    </border>
    <border>
      <left style="medium">
        <color rgb="FF4F81B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548DD4"/>
      </right>
      <top style="thin">
        <color indexed="64"/>
      </top>
      <bottom style="thin">
        <color indexed="64"/>
      </bottom>
      <diagonal/>
    </border>
    <border>
      <left style="medium">
        <color rgb="FF4F81BD"/>
      </left>
      <right style="thin">
        <color indexed="64"/>
      </right>
      <top style="thin">
        <color indexed="64"/>
      </top>
      <bottom style="medium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4F81BD"/>
      </bottom>
      <diagonal/>
    </border>
    <border>
      <left style="thin">
        <color indexed="64"/>
      </left>
      <right/>
      <top style="thin">
        <color indexed="64"/>
      </top>
      <bottom style="medium">
        <color rgb="FF4F81BD"/>
      </bottom>
      <diagonal/>
    </border>
    <border>
      <left/>
      <right/>
      <top style="thin">
        <color indexed="64"/>
      </top>
      <bottom style="medium">
        <color rgb="FF4F81BD"/>
      </bottom>
      <diagonal/>
    </border>
    <border>
      <left style="thin">
        <color indexed="64"/>
      </left>
      <right style="medium">
        <color rgb="FF548DD4"/>
      </right>
      <top style="thin">
        <color indexed="64"/>
      </top>
      <bottom style="medium">
        <color rgb="FF4F81BD"/>
      </bottom>
      <diagonal/>
    </border>
    <border>
      <left/>
      <right style="thin">
        <color indexed="64"/>
      </right>
      <top style="medium">
        <color rgb="FF548DD4"/>
      </top>
      <bottom style="medium">
        <color rgb="FF4F81BD"/>
      </bottom>
      <diagonal/>
    </border>
    <border>
      <left/>
      <right style="medium">
        <color rgb="FF548DD4"/>
      </right>
      <top style="medium">
        <color rgb="FF548DD4"/>
      </top>
      <bottom/>
      <diagonal/>
    </border>
    <border>
      <left/>
      <right style="medium">
        <color rgb="FF548DD4"/>
      </right>
      <top style="medium">
        <color rgb="FF4F81BD"/>
      </top>
      <bottom style="thin">
        <color indexed="64"/>
      </bottom>
      <diagonal/>
    </border>
    <border>
      <left/>
      <right style="medium">
        <color rgb="FF548DD4"/>
      </right>
      <top style="thin">
        <color indexed="64"/>
      </top>
      <bottom style="thin">
        <color indexed="64"/>
      </bottom>
      <diagonal/>
    </border>
    <border>
      <left/>
      <right style="medium">
        <color rgb="FF548DD4"/>
      </right>
      <top style="thin">
        <color indexed="64"/>
      </top>
      <bottom style="medium">
        <color rgb="FF4F81BD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/>
      <top/>
      <bottom style="thin">
        <color indexed="64"/>
      </bottom>
      <diagonal/>
    </border>
    <border>
      <left style="medium">
        <color theme="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/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theme="4"/>
      </bottom>
      <diagonal/>
    </border>
    <border>
      <left style="thin">
        <color theme="1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hair">
        <color rgb="FFFFFFCC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hair">
        <color rgb="FFFFFFCC"/>
      </right>
      <top style="thin">
        <color rgb="FFC0C0C0"/>
      </top>
      <bottom style="thin">
        <color rgb="FFC0C0C0"/>
      </bottom>
      <diagonal/>
    </border>
    <border>
      <left style="medium">
        <color theme="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/>
      <bottom style="medium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medium">
        <color rgb="FF4F81BD"/>
      </left>
      <right style="thin">
        <color indexed="64"/>
      </right>
      <top style="thin">
        <color indexed="64"/>
      </top>
      <bottom style="medium">
        <color rgb="FF548D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548DD4"/>
      </bottom>
      <diagonal/>
    </border>
    <border>
      <left style="thin">
        <color indexed="64"/>
      </left>
      <right/>
      <top style="thin">
        <color indexed="64"/>
      </top>
      <bottom style="medium">
        <color rgb="FF548DD4"/>
      </bottom>
      <diagonal/>
    </border>
    <border>
      <left/>
      <right/>
      <top style="thin">
        <color indexed="64"/>
      </top>
      <bottom style="medium">
        <color rgb="FF548DD4"/>
      </bottom>
      <diagonal/>
    </border>
    <border>
      <left style="thin">
        <color indexed="64"/>
      </left>
      <right style="medium">
        <color rgb="FF548DD4"/>
      </right>
      <top style="thin">
        <color indexed="64"/>
      </top>
      <bottom style="medium">
        <color rgb="FF548DD4"/>
      </bottom>
      <diagonal/>
    </border>
    <border>
      <left style="medium">
        <color rgb="FF4F81BD"/>
      </left>
      <right style="thin">
        <color indexed="64"/>
      </right>
      <top style="medium">
        <color rgb="FF548DD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548DD4"/>
      </top>
      <bottom style="thin">
        <color indexed="64"/>
      </bottom>
      <diagonal/>
    </border>
    <border>
      <left style="thin">
        <color indexed="64"/>
      </left>
      <right/>
      <top style="medium">
        <color rgb="FF548DD4"/>
      </top>
      <bottom style="thin">
        <color indexed="64"/>
      </bottom>
      <diagonal/>
    </border>
    <border>
      <left/>
      <right/>
      <top style="medium">
        <color rgb="FF548DD4"/>
      </top>
      <bottom style="thin">
        <color indexed="64"/>
      </bottom>
      <diagonal/>
    </border>
    <border>
      <left style="thin">
        <color indexed="64"/>
      </left>
      <right style="medium">
        <color rgb="FF548DD4"/>
      </right>
      <top style="medium">
        <color rgb="FF548DD4"/>
      </top>
      <bottom style="thin">
        <color indexed="64"/>
      </bottom>
      <diagonal/>
    </border>
    <border>
      <left style="medium">
        <color rgb="FF548DD4"/>
      </left>
      <right style="medium">
        <color rgb="FF4F81BD"/>
      </right>
      <top style="medium">
        <color rgb="FF4F81BD"/>
      </top>
      <bottom/>
      <diagonal/>
    </border>
    <border>
      <left style="medium">
        <color rgb="FF548DD4"/>
      </left>
      <right style="medium">
        <color rgb="FF4F81BD"/>
      </right>
      <top/>
      <bottom/>
      <diagonal/>
    </border>
    <border>
      <left style="medium">
        <color rgb="FF548DD4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548DD4"/>
      </left>
      <right style="medium">
        <color rgb="FF4F81BD"/>
      </right>
      <top/>
      <bottom style="medium">
        <color rgb="FF548DD4"/>
      </bottom>
      <diagonal/>
    </border>
    <border>
      <left style="medium">
        <color rgb="FF548DD4"/>
      </left>
      <right style="medium">
        <color rgb="FF4F81BD"/>
      </right>
      <top style="medium">
        <color rgb="FF548DD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indexed="64"/>
      </bottom>
      <diagonal/>
    </border>
    <border>
      <left/>
      <right style="medium">
        <color theme="4"/>
      </right>
      <top style="medium">
        <color theme="4"/>
      </top>
      <bottom style="thin">
        <color indexed="64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 style="thin">
        <color indexed="64"/>
      </bottom>
      <diagonal/>
    </border>
    <border>
      <left style="thin">
        <color indexed="64"/>
      </left>
      <right/>
      <top style="medium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thin">
        <color theme="1"/>
      </right>
      <top style="medium">
        <color theme="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theme="1"/>
      </right>
      <top style="thin">
        <color indexed="64"/>
      </top>
      <bottom style="medium">
        <color theme="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medium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indexed="64"/>
      </bottom>
      <diagonal/>
    </border>
    <border>
      <left style="medium">
        <color theme="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7" fontId="6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19" fillId="0" borderId="0"/>
  </cellStyleXfs>
  <cellXfs count="328">
    <xf numFmtId="0" fontId="0" fillId="0" borderId="0" xfId="0"/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10" xfId="0" applyFont="1" applyBorder="1"/>
    <xf numFmtId="164" fontId="8" fillId="0" borderId="11" xfId="0" applyNumberFormat="1" applyFont="1" applyBorder="1"/>
    <xf numFmtId="0" fontId="8" fillId="0" borderId="12" xfId="0" applyFont="1" applyBorder="1"/>
    <xf numFmtId="0" fontId="8" fillId="3" borderId="12" xfId="0" applyFont="1" applyFill="1" applyBorder="1"/>
    <xf numFmtId="164" fontId="8" fillId="3" borderId="11" xfId="0" applyNumberFormat="1" applyFont="1" applyFill="1" applyBorder="1"/>
    <xf numFmtId="0" fontId="7" fillId="3" borderId="13" xfId="0" applyFont="1" applyFill="1" applyBorder="1"/>
    <xf numFmtId="164" fontId="7" fillId="3" borderId="14" xfId="0" applyNumberFormat="1" applyFont="1" applyFill="1" applyBorder="1"/>
    <xf numFmtId="0" fontId="8" fillId="0" borderId="15" xfId="0" applyFont="1" applyBorder="1"/>
    <xf numFmtId="164" fontId="8" fillId="0" borderId="16" xfId="0" applyNumberFormat="1" applyFont="1" applyBorder="1"/>
    <xf numFmtId="0" fontId="8" fillId="0" borderId="17" xfId="0" applyFont="1" applyBorder="1"/>
    <xf numFmtId="164" fontId="8" fillId="0" borderId="18" xfId="0" applyNumberFormat="1" applyFont="1" applyBorder="1"/>
    <xf numFmtId="0" fontId="8" fillId="4" borderId="19" xfId="0" applyFont="1" applyFill="1" applyBorder="1"/>
    <xf numFmtId="164" fontId="8" fillId="4" borderId="11" xfId="0" applyNumberFormat="1" applyFont="1" applyFill="1" applyBorder="1"/>
    <xf numFmtId="0" fontId="7" fillId="3" borderId="19" xfId="0" applyFont="1" applyFill="1" applyBorder="1"/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8" fillId="0" borderId="22" xfId="0" applyFont="1" applyBorder="1"/>
    <xf numFmtId="164" fontId="8" fillId="0" borderId="23" xfId="0" applyNumberFormat="1" applyFont="1" applyBorder="1"/>
    <xf numFmtId="164" fontId="8" fillId="0" borderId="24" xfId="0" applyNumberFormat="1" applyFont="1" applyBorder="1"/>
    <xf numFmtId="164" fontId="8" fillId="0" borderId="25" xfId="0" applyNumberFormat="1" applyFont="1" applyBorder="1"/>
    <xf numFmtId="164" fontId="8" fillId="0" borderId="26" xfId="0" applyNumberFormat="1" applyFont="1" applyBorder="1"/>
    <xf numFmtId="0" fontId="8" fillId="0" borderId="27" xfId="0" applyFont="1" applyBorder="1"/>
    <xf numFmtId="164" fontId="8" fillId="0" borderId="1" xfId="0" applyNumberFormat="1" applyFont="1" applyBorder="1"/>
    <xf numFmtId="164" fontId="8" fillId="0" borderId="2" xfId="0" applyNumberFormat="1" applyFont="1" applyBorder="1"/>
    <xf numFmtId="164" fontId="8" fillId="0" borderId="3" xfId="0" applyNumberFormat="1" applyFont="1" applyBorder="1"/>
    <xf numFmtId="164" fontId="8" fillId="0" borderId="28" xfId="0" applyNumberFormat="1" applyFont="1" applyBorder="1"/>
    <xf numFmtId="0" fontId="8" fillId="3" borderId="27" xfId="0" applyFont="1" applyFill="1" applyBorder="1"/>
    <xf numFmtId="164" fontId="8" fillId="3" borderId="1" xfId="0" applyNumberFormat="1" applyFont="1" applyFill="1" applyBorder="1"/>
    <xf numFmtId="164" fontId="11" fillId="3" borderId="1" xfId="0" applyNumberFormat="1" applyFont="1" applyFill="1" applyBorder="1"/>
    <xf numFmtId="164" fontId="8" fillId="3" borderId="2" xfId="0" applyNumberFormat="1" applyFont="1" applyFill="1" applyBorder="1"/>
    <xf numFmtId="164" fontId="11" fillId="3" borderId="3" xfId="0" applyNumberFormat="1" applyFont="1" applyFill="1" applyBorder="1"/>
    <xf numFmtId="164" fontId="8" fillId="3" borderId="28" xfId="0" applyNumberFormat="1" applyFont="1" applyFill="1" applyBorder="1"/>
    <xf numFmtId="0" fontId="7" fillId="3" borderId="29" xfId="0" applyFont="1" applyFill="1" applyBorder="1"/>
    <xf numFmtId="164" fontId="7" fillId="3" borderId="30" xfId="0" applyNumberFormat="1" applyFont="1" applyFill="1" applyBorder="1"/>
    <xf numFmtId="164" fontId="7" fillId="3" borderId="31" xfId="0" applyNumberFormat="1" applyFont="1" applyFill="1" applyBorder="1"/>
    <xf numFmtId="164" fontId="8" fillId="3" borderId="3" xfId="0" applyNumberFormat="1" applyFont="1" applyFill="1" applyBorder="1"/>
    <xf numFmtId="0" fontId="8" fillId="4" borderId="29" xfId="0" applyFont="1" applyFill="1" applyBorder="1"/>
    <xf numFmtId="164" fontId="8" fillId="4" borderId="30" xfId="0" applyNumberFormat="1" applyFont="1" applyFill="1" applyBorder="1"/>
    <xf numFmtId="164" fontId="8" fillId="4" borderId="31" xfId="0" applyNumberFormat="1" applyFont="1" applyFill="1" applyBorder="1"/>
    <xf numFmtId="164" fontId="8" fillId="4" borderId="32" xfId="0" applyNumberFormat="1" applyFont="1" applyFill="1" applyBorder="1"/>
    <xf numFmtId="164" fontId="8" fillId="4" borderId="33" xfId="0" applyNumberFormat="1" applyFont="1" applyFill="1" applyBorder="1"/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164" fontId="8" fillId="0" borderId="36" xfId="0" applyNumberFormat="1" applyFont="1" applyBorder="1"/>
    <xf numFmtId="164" fontId="8" fillId="0" borderId="37" xfId="0" applyNumberFormat="1" applyFont="1" applyBorder="1"/>
    <xf numFmtId="164" fontId="8" fillId="3" borderId="37" xfId="0" applyNumberFormat="1" applyFont="1" applyFill="1" applyBorder="1"/>
    <xf numFmtId="164" fontId="8" fillId="4" borderId="38" xfId="0" applyNumberFormat="1" applyFont="1" applyFill="1" applyBorder="1"/>
    <xf numFmtId="165" fontId="9" fillId="0" borderId="0" xfId="0" applyNumberFormat="1" applyFont="1"/>
    <xf numFmtId="165" fontId="8" fillId="0" borderId="0" xfId="4" applyNumberFormat="1" applyFont="1"/>
    <xf numFmtId="0" fontId="8" fillId="0" borderId="0" xfId="4" applyFont="1"/>
    <xf numFmtId="0" fontId="12" fillId="0" borderId="39" xfId="4" applyFont="1" applyBorder="1" applyAlignment="1">
      <alignment horizontal="center"/>
    </xf>
    <xf numFmtId="0" fontId="12" fillId="0" borderId="40" xfId="4" applyFont="1" applyBorder="1" applyAlignment="1">
      <alignment horizontal="center"/>
    </xf>
    <xf numFmtId="0" fontId="8" fillId="0" borderId="41" xfId="4" applyFont="1" applyBorder="1"/>
    <xf numFmtId="164" fontId="8" fillId="0" borderId="42" xfId="4" applyNumberFormat="1" applyFont="1" applyBorder="1"/>
    <xf numFmtId="164" fontId="8" fillId="0" borderId="44" xfId="4" applyNumberFormat="1" applyFont="1" applyBorder="1"/>
    <xf numFmtId="0" fontId="8" fillId="0" borderId="45" xfId="4" applyFont="1" applyBorder="1"/>
    <xf numFmtId="164" fontId="8" fillId="0" borderId="48" xfId="4" applyNumberFormat="1" applyFont="1" applyBorder="1"/>
    <xf numFmtId="164" fontId="8" fillId="0" borderId="46" xfId="4" applyNumberFormat="1" applyFont="1" applyBorder="1"/>
    <xf numFmtId="0" fontId="8" fillId="0" borderId="49" xfId="4" applyFont="1" applyBorder="1"/>
    <xf numFmtId="165" fontId="8" fillId="0" borderId="50" xfId="4" applyNumberFormat="1" applyFont="1" applyBorder="1" applyAlignment="1">
      <alignment horizontal="center"/>
    </xf>
    <xf numFmtId="165" fontId="8" fillId="0" borderId="39" xfId="4" applyNumberFormat="1" applyFont="1" applyBorder="1" applyAlignment="1">
      <alignment horizontal="right"/>
    </xf>
    <xf numFmtId="165" fontId="8" fillId="0" borderId="53" xfId="4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1" fontId="12" fillId="0" borderId="39" xfId="4" applyNumberFormat="1" applyFont="1" applyBorder="1" applyAlignment="1">
      <alignment horizontal="center"/>
    </xf>
    <xf numFmtId="1" fontId="12" fillId="0" borderId="50" xfId="4" applyNumberFormat="1" applyFont="1" applyBorder="1" applyAlignment="1">
      <alignment horizontal="center"/>
    </xf>
    <xf numFmtId="1" fontId="12" fillId="0" borderId="40" xfId="4" applyNumberFormat="1" applyFont="1" applyBorder="1" applyAlignment="1">
      <alignment horizontal="center"/>
    </xf>
    <xf numFmtId="0" fontId="7" fillId="0" borderId="41" xfId="4" applyFont="1" applyBorder="1"/>
    <xf numFmtId="166" fontId="1" fillId="0" borderId="54" xfId="0" applyNumberFormat="1" applyFont="1" applyBorder="1" applyAlignment="1">
      <alignment horizontal="right"/>
    </xf>
    <xf numFmtId="0" fontId="7" fillId="0" borderId="45" xfId="4" applyFont="1" applyBorder="1"/>
    <xf numFmtId="0" fontId="3" fillId="0" borderId="55" xfId="2" applyFont="1" applyBorder="1" applyAlignment="1">
      <alignment horizontal="left" wrapText="1"/>
    </xf>
    <xf numFmtId="0" fontId="13" fillId="0" borderId="45" xfId="4" applyFont="1" applyBorder="1" applyAlignment="1">
      <alignment horizontal="right"/>
    </xf>
    <xf numFmtId="165" fontId="13" fillId="0" borderId="56" xfId="4" applyNumberFormat="1" applyFont="1" applyBorder="1" applyAlignment="1">
      <alignment horizontal="right"/>
    </xf>
    <xf numFmtId="164" fontId="9" fillId="0" borderId="48" xfId="4" applyNumberFormat="1" applyFont="1" applyBorder="1"/>
    <xf numFmtId="164" fontId="9" fillId="0" borderId="46" xfId="4" applyNumberFormat="1" applyFont="1" applyBorder="1"/>
    <xf numFmtId="166" fontId="4" fillId="0" borderId="54" xfId="0" applyNumberFormat="1" applyFont="1" applyBorder="1" applyAlignment="1">
      <alignment horizontal="right"/>
    </xf>
    <xf numFmtId="165" fontId="8" fillId="0" borderId="0" xfId="0" applyNumberFormat="1" applyFont="1"/>
    <xf numFmtId="0" fontId="7" fillId="0" borderId="49" xfId="4" applyFont="1" applyBorder="1"/>
    <xf numFmtId="164" fontId="8" fillId="0" borderId="57" xfId="4" applyNumberFormat="1" applyFont="1" applyBorder="1"/>
    <xf numFmtId="164" fontId="8" fillId="0" borderId="40" xfId="4" applyNumberFormat="1" applyFont="1" applyBorder="1"/>
    <xf numFmtId="164" fontId="8" fillId="0" borderId="39" xfId="4" applyNumberFormat="1" applyFont="1" applyBorder="1"/>
    <xf numFmtId="0" fontId="12" fillId="0" borderId="58" xfId="4" applyFont="1" applyBorder="1" applyAlignment="1">
      <alignment horizontal="center"/>
    </xf>
    <xf numFmtId="166" fontId="8" fillId="0" borderId="0" xfId="0" applyNumberFormat="1" applyFont="1"/>
    <xf numFmtId="164" fontId="9" fillId="0" borderId="0" xfId="0" applyNumberFormat="1" applyFont="1"/>
    <xf numFmtId="164" fontId="8" fillId="0" borderId="0" xfId="0" applyNumberFormat="1" applyFont="1"/>
    <xf numFmtId="164" fontId="3" fillId="0" borderId="55" xfId="2" applyNumberFormat="1" applyFont="1" applyBorder="1" applyAlignment="1">
      <alignment horizontal="left" wrapText="1"/>
    </xf>
    <xf numFmtId="166" fontId="4" fillId="0" borderId="54" xfId="2" applyNumberFormat="1" applyFont="1" applyBorder="1" applyAlignment="1">
      <alignment horizontal="right"/>
    </xf>
    <xf numFmtId="164" fontId="4" fillId="0" borderId="54" xfId="2" applyNumberFormat="1" applyFont="1" applyBorder="1" applyAlignment="1">
      <alignment horizontal="right"/>
    </xf>
    <xf numFmtId="0" fontId="14" fillId="0" borderId="60" xfId="0" applyFont="1" applyBorder="1"/>
    <xf numFmtId="0" fontId="14" fillId="0" borderId="46" xfId="0" applyFont="1" applyBorder="1"/>
    <xf numFmtId="0" fontId="14" fillId="0" borderId="1" xfId="0" applyFont="1" applyBorder="1"/>
    <xf numFmtId="0" fontId="14" fillId="0" borderId="2" xfId="0" applyFont="1" applyBorder="1"/>
    <xf numFmtId="0" fontId="14" fillId="0" borderId="61" xfId="0" applyFont="1" applyBorder="1"/>
    <xf numFmtId="0" fontId="8" fillId="0" borderId="46" xfId="0" applyFont="1" applyBorder="1"/>
    <xf numFmtId="164" fontId="8" fillId="0" borderId="61" xfId="0" applyNumberFormat="1" applyFont="1" applyBorder="1"/>
    <xf numFmtId="0" fontId="8" fillId="0" borderId="39" xfId="0" applyFont="1" applyBorder="1"/>
    <xf numFmtId="164" fontId="8" fillId="0" borderId="50" xfId="0" applyNumberFormat="1" applyFont="1" applyBorder="1"/>
    <xf numFmtId="0" fontId="8" fillId="0" borderId="46" xfId="4" applyFont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0" fontId="8" fillId="0" borderId="48" xfId="4" applyFont="1" applyBorder="1" applyAlignment="1">
      <alignment horizontal="center"/>
    </xf>
    <xf numFmtId="0" fontId="8" fillId="0" borderId="62" xfId="4" applyFont="1" applyBorder="1" applyAlignment="1">
      <alignment horizontal="center" wrapText="1"/>
    </xf>
    <xf numFmtId="0" fontId="8" fillId="0" borderId="63" xfId="4" applyFont="1" applyBorder="1" applyAlignment="1">
      <alignment horizontal="center" wrapText="1"/>
    </xf>
    <xf numFmtId="0" fontId="8" fillId="0" borderId="47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45" xfId="0" applyFont="1" applyBorder="1"/>
    <xf numFmtId="164" fontId="8" fillId="0" borderId="1" xfId="4" applyNumberFormat="1" applyFont="1" applyBorder="1"/>
    <xf numFmtId="164" fontId="8" fillId="0" borderId="62" xfId="4" applyNumberFormat="1" applyFont="1" applyBorder="1"/>
    <xf numFmtId="164" fontId="8" fillId="0" borderId="63" xfId="4" applyNumberFormat="1" applyFont="1" applyBorder="1"/>
    <xf numFmtId="0" fontId="8" fillId="0" borderId="49" xfId="0" applyFont="1" applyBorder="1"/>
    <xf numFmtId="164" fontId="8" fillId="0" borderId="0" xfId="4" applyNumberFormat="1" applyFont="1"/>
    <xf numFmtId="168" fontId="8" fillId="0" borderId="0" xfId="0" applyNumberFormat="1" applyFont="1"/>
    <xf numFmtId="0" fontId="14" fillId="0" borderId="6" xfId="0" applyFont="1" applyBorder="1"/>
    <xf numFmtId="0" fontId="8" fillId="3" borderId="39" xfId="0" applyFont="1" applyFill="1" applyBorder="1"/>
    <xf numFmtId="0" fontId="14" fillId="0" borderId="45" xfId="0" applyFont="1" applyBorder="1"/>
    <xf numFmtId="0" fontId="14" fillId="0" borderId="4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14" fillId="0" borderId="64" xfId="0" applyFont="1" applyBorder="1"/>
    <xf numFmtId="0" fontId="14" fillId="0" borderId="48" xfId="0" applyFont="1" applyBorder="1" applyAlignment="1">
      <alignment horizontal="center"/>
    </xf>
    <xf numFmtId="164" fontId="5" fillId="0" borderId="0" xfId="3" applyNumberFormat="1" applyFont="1"/>
    <xf numFmtId="0" fontId="8" fillId="3" borderId="0" xfId="0" applyFont="1" applyFill="1"/>
    <xf numFmtId="164" fontId="4" fillId="0" borderId="54" xfId="0" applyNumberFormat="1" applyFont="1" applyBorder="1" applyAlignment="1">
      <alignment horizontal="right"/>
    </xf>
    <xf numFmtId="164" fontId="3" fillId="0" borderId="55" xfId="0" applyNumberFormat="1" applyFont="1" applyBorder="1" applyAlignment="1">
      <alignment horizontal="left" wrapText="1"/>
    </xf>
    <xf numFmtId="168" fontId="7" fillId="3" borderId="66" xfId="0" applyNumberFormat="1" applyFont="1" applyFill="1" applyBorder="1"/>
    <xf numFmtId="168" fontId="7" fillId="3" borderId="67" xfId="0" applyNumberFormat="1" applyFont="1" applyFill="1" applyBorder="1"/>
    <xf numFmtId="168" fontId="7" fillId="3" borderId="68" xfId="0" applyNumberFormat="1" applyFont="1" applyFill="1" applyBorder="1"/>
    <xf numFmtId="168" fontId="7" fillId="3" borderId="69" xfId="0" applyNumberFormat="1" applyFont="1" applyFill="1" applyBorder="1"/>
    <xf numFmtId="0" fontId="15" fillId="0" borderId="0" xfId="0" applyFont="1"/>
    <xf numFmtId="168" fontId="15" fillId="0" borderId="0" xfId="5" applyNumberFormat="1" applyFont="1"/>
    <xf numFmtId="0" fontId="8" fillId="0" borderId="70" xfId="0" applyFont="1" applyBorder="1"/>
    <xf numFmtId="168" fontId="7" fillId="3" borderId="30" xfId="0" applyNumberFormat="1" applyFont="1" applyFill="1" applyBorder="1"/>
    <xf numFmtId="168" fontId="7" fillId="3" borderId="31" xfId="0" applyNumberFormat="1" applyFont="1" applyFill="1" applyBorder="1"/>
    <xf numFmtId="168" fontId="7" fillId="3" borderId="1" xfId="0" applyNumberFormat="1" applyFont="1" applyFill="1" applyBorder="1"/>
    <xf numFmtId="168" fontId="7" fillId="3" borderId="3" xfId="0" applyNumberFormat="1" applyFont="1" applyFill="1" applyBorder="1"/>
    <xf numFmtId="168" fontId="7" fillId="3" borderId="32" xfId="0" applyNumberFormat="1" applyFont="1" applyFill="1" applyBorder="1"/>
    <xf numFmtId="0" fontId="8" fillId="3" borderId="46" xfId="4" applyFont="1" applyFill="1" applyBorder="1" applyAlignment="1">
      <alignment horizontal="center" wrapText="1"/>
    </xf>
    <xf numFmtId="0" fontId="8" fillId="3" borderId="1" xfId="4" applyFont="1" applyFill="1" applyBorder="1" applyAlignment="1">
      <alignment horizontal="center" wrapText="1"/>
    </xf>
    <xf numFmtId="0" fontId="8" fillId="3" borderId="48" xfId="4" applyFont="1" applyFill="1" applyBorder="1" applyAlignment="1">
      <alignment horizontal="center"/>
    </xf>
    <xf numFmtId="0" fontId="8" fillId="3" borderId="62" xfId="4" applyFont="1" applyFill="1" applyBorder="1" applyAlignment="1">
      <alignment horizontal="center" wrapText="1"/>
    </xf>
    <xf numFmtId="0" fontId="8" fillId="3" borderId="63" xfId="4" applyFont="1" applyFill="1" applyBorder="1" applyAlignment="1">
      <alignment horizontal="center" wrapText="1"/>
    </xf>
    <xf numFmtId="0" fontId="8" fillId="3" borderId="47" xfId="4" applyFont="1" applyFill="1" applyBorder="1" applyAlignment="1">
      <alignment horizontal="center"/>
    </xf>
    <xf numFmtId="0" fontId="8" fillId="3" borderId="45" xfId="0" applyFont="1" applyFill="1" applyBorder="1"/>
    <xf numFmtId="164" fontId="8" fillId="3" borderId="46" xfId="4" applyNumberFormat="1" applyFont="1" applyFill="1" applyBorder="1"/>
    <xf numFmtId="164" fontId="8" fillId="3" borderId="1" xfId="4" applyNumberFormat="1" applyFont="1" applyFill="1" applyBorder="1"/>
    <xf numFmtId="164" fontId="8" fillId="3" borderId="48" xfId="4" applyNumberFormat="1" applyFont="1" applyFill="1" applyBorder="1"/>
    <xf numFmtId="164" fontId="8" fillId="3" borderId="62" xfId="4" applyNumberFormat="1" applyFont="1" applyFill="1" applyBorder="1"/>
    <xf numFmtId="164" fontId="8" fillId="3" borderId="63" xfId="4" applyNumberFormat="1" applyFont="1" applyFill="1" applyBorder="1"/>
    <xf numFmtId="0" fontId="8" fillId="3" borderId="49" xfId="0" applyFont="1" applyFill="1" applyBorder="1"/>
    <xf numFmtId="164" fontId="8" fillId="3" borderId="39" xfId="4" applyNumberFormat="1" applyFont="1" applyFill="1" applyBorder="1"/>
    <xf numFmtId="164" fontId="8" fillId="3" borderId="50" xfId="4" applyNumberFormat="1" applyFont="1" applyFill="1" applyBorder="1"/>
    <xf numFmtId="164" fontId="8" fillId="3" borderId="40" xfId="4" applyNumberFormat="1" applyFont="1" applyFill="1" applyBorder="1"/>
    <xf numFmtId="164" fontId="8" fillId="3" borderId="97" xfId="4" applyNumberFormat="1" applyFont="1" applyFill="1" applyBorder="1"/>
    <xf numFmtId="164" fontId="8" fillId="3" borderId="98" xfId="4" applyNumberFormat="1" applyFont="1" applyFill="1" applyBorder="1"/>
    <xf numFmtId="164" fontId="8" fillId="3" borderId="52" xfId="4" applyNumberFormat="1" applyFont="1" applyFill="1" applyBorder="1"/>
    <xf numFmtId="164" fontId="17" fillId="3" borderId="0" xfId="0" applyNumberFormat="1" applyFont="1" applyFill="1"/>
    <xf numFmtId="168" fontId="8" fillId="3" borderId="0" xfId="0" applyNumberFormat="1" applyFont="1" applyFill="1"/>
    <xf numFmtId="0" fontId="8" fillId="3" borderId="0" xfId="0" applyFont="1" applyFill="1" applyAlignment="1">
      <alignment wrapText="1"/>
    </xf>
    <xf numFmtId="164" fontId="8" fillId="3" borderId="0" xfId="4" applyNumberFormat="1" applyFont="1" applyFill="1"/>
    <xf numFmtId="0" fontId="8" fillId="0" borderId="107" xfId="4" applyFont="1" applyBorder="1" applyAlignment="1">
      <alignment horizontal="center"/>
    </xf>
    <xf numFmtId="0" fontId="8" fillId="0" borderId="108" xfId="0" applyFont="1" applyBorder="1"/>
    <xf numFmtId="0" fontId="8" fillId="0" borderId="109" xfId="0" applyFont="1" applyBorder="1"/>
    <xf numFmtId="164" fontId="8" fillId="3" borderId="111" xfId="4" applyNumberFormat="1" applyFont="1" applyFill="1" applyBorder="1"/>
    <xf numFmtId="164" fontId="8" fillId="3" borderId="112" xfId="4" applyNumberFormat="1" applyFont="1" applyFill="1" applyBorder="1"/>
    <xf numFmtId="164" fontId="8" fillId="3" borderId="113" xfId="4" applyNumberFormat="1" applyFont="1" applyFill="1" applyBorder="1"/>
    <xf numFmtId="164" fontId="8" fillId="3" borderId="114" xfId="4" applyNumberFormat="1" applyFont="1" applyFill="1" applyBorder="1"/>
    <xf numFmtId="164" fontId="8" fillId="3" borderId="115" xfId="4" applyNumberFormat="1" applyFont="1" applyFill="1" applyBorder="1"/>
    <xf numFmtId="0" fontId="18" fillId="3" borderId="65" xfId="0" applyFont="1" applyFill="1" applyBorder="1" applyAlignment="1">
      <alignment wrapText="1"/>
    </xf>
    <xf numFmtId="1" fontId="8" fillId="0" borderId="23" xfId="0" applyNumberFormat="1" applyFont="1" applyBorder="1"/>
    <xf numFmtId="1" fontId="8" fillId="0" borderId="24" xfId="0" applyNumberFormat="1" applyFont="1" applyBorder="1"/>
    <xf numFmtId="1" fontId="8" fillId="0" borderId="25" xfId="0" applyNumberFormat="1" applyFont="1" applyBorder="1"/>
    <xf numFmtId="1" fontId="8" fillId="0" borderId="28" xfId="0" applyNumberFormat="1" applyFont="1" applyBorder="1"/>
    <xf numFmtId="1" fontId="8" fillId="0" borderId="1" xfId="0" applyNumberFormat="1" applyFont="1" applyBorder="1"/>
    <xf numFmtId="1" fontId="8" fillId="0" borderId="2" xfId="0" applyNumberFormat="1" applyFont="1" applyBorder="1"/>
    <xf numFmtId="1" fontId="8" fillId="0" borderId="3" xfId="0" applyNumberFormat="1" applyFont="1" applyBorder="1"/>
    <xf numFmtId="1" fontId="8" fillId="3" borderId="28" xfId="0" applyNumberFormat="1" applyFont="1" applyFill="1" applyBorder="1"/>
    <xf numFmtId="1" fontId="8" fillId="0" borderId="71" xfId="0" applyNumberFormat="1" applyFont="1" applyBorder="1"/>
    <xf numFmtId="1" fontId="8" fillId="0" borderId="72" xfId="0" applyNumberFormat="1" applyFont="1" applyBorder="1"/>
    <xf numFmtId="1" fontId="8" fillId="3" borderId="73" xfId="0" applyNumberFormat="1" applyFont="1" applyFill="1" applyBorder="1"/>
    <xf numFmtId="1" fontId="8" fillId="3" borderId="74" xfId="0" applyNumberFormat="1" applyFont="1" applyFill="1" applyBorder="1"/>
    <xf numFmtId="1" fontId="8" fillId="0" borderId="73" xfId="0" applyNumberFormat="1" applyFont="1" applyBorder="1"/>
    <xf numFmtId="1" fontId="8" fillId="0" borderId="74" xfId="0" applyNumberFormat="1" applyFont="1" applyBorder="1"/>
    <xf numFmtId="3" fontId="8" fillId="0" borderId="23" xfId="0" applyNumberFormat="1" applyFont="1" applyBorder="1"/>
    <xf numFmtId="3" fontId="8" fillId="0" borderId="24" xfId="0" applyNumberFormat="1" applyFont="1" applyBorder="1"/>
    <xf numFmtId="3" fontId="8" fillId="0" borderId="25" xfId="0" applyNumberFormat="1" applyFont="1" applyBorder="1"/>
    <xf numFmtId="3" fontId="8" fillId="0" borderId="28" xfId="0" applyNumberFormat="1" applyFont="1" applyBorder="1"/>
    <xf numFmtId="3" fontId="8" fillId="0" borderId="1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3" fontId="8" fillId="0" borderId="28" xfId="0" applyNumberFormat="1" applyFont="1" applyBorder="1" applyAlignment="1">
      <alignment horizontal="right"/>
    </xf>
    <xf numFmtId="3" fontId="8" fillId="0" borderId="71" xfId="0" applyNumberFormat="1" applyFont="1" applyBorder="1"/>
    <xf numFmtId="3" fontId="8" fillId="0" borderId="72" xfId="0" applyNumberFormat="1" applyFont="1" applyBorder="1"/>
    <xf numFmtId="3" fontId="8" fillId="0" borderId="73" xfId="0" applyNumberFormat="1" applyFont="1" applyBorder="1"/>
    <xf numFmtId="3" fontId="8" fillId="0" borderId="74" xfId="0" applyNumberFormat="1" applyFont="1" applyBorder="1"/>
    <xf numFmtId="3" fontId="8" fillId="3" borderId="1" xfId="0" applyNumberFormat="1" applyFont="1" applyFill="1" applyBorder="1"/>
    <xf numFmtId="3" fontId="8" fillId="3" borderId="3" xfId="0" applyNumberFormat="1" applyFont="1" applyFill="1" applyBorder="1"/>
    <xf numFmtId="3" fontId="8" fillId="3" borderId="74" xfId="0" applyNumberFormat="1" applyFont="1" applyFill="1" applyBorder="1"/>
    <xf numFmtId="3" fontId="8" fillId="0" borderId="42" xfId="4" applyNumberFormat="1" applyFont="1" applyBorder="1" applyAlignment="1">
      <alignment horizontal="center"/>
    </xf>
    <xf numFmtId="3" fontId="8" fillId="0" borderId="4" xfId="4" applyNumberFormat="1" applyFont="1" applyBorder="1" applyAlignment="1">
      <alignment horizontal="center"/>
    </xf>
    <xf numFmtId="3" fontId="8" fillId="0" borderId="5" xfId="4" applyNumberFormat="1" applyFont="1" applyBorder="1" applyAlignment="1">
      <alignment horizontal="center"/>
    </xf>
    <xf numFmtId="3" fontId="8" fillId="0" borderId="43" xfId="4" applyNumberFormat="1" applyFont="1" applyBorder="1" applyAlignment="1">
      <alignment horizontal="center"/>
    </xf>
    <xf numFmtId="3" fontId="8" fillId="0" borderId="46" xfId="4" applyNumberFormat="1" applyFont="1" applyBorder="1" applyAlignment="1">
      <alignment horizontal="center"/>
    </xf>
    <xf numFmtId="3" fontId="8" fillId="0" borderId="1" xfId="4" applyNumberFormat="1" applyFont="1" applyBorder="1" applyAlignment="1">
      <alignment horizontal="center"/>
    </xf>
    <xf numFmtId="3" fontId="8" fillId="0" borderId="2" xfId="4" applyNumberFormat="1" applyFont="1" applyBorder="1" applyAlignment="1">
      <alignment horizontal="center"/>
    </xf>
    <xf numFmtId="3" fontId="8" fillId="0" borderId="47" xfId="4" applyNumberFormat="1" applyFont="1" applyBorder="1" applyAlignment="1">
      <alignment horizontal="center"/>
    </xf>
    <xf numFmtId="3" fontId="13" fillId="0" borderId="46" xfId="4" applyNumberFormat="1" applyFont="1" applyBorder="1" applyAlignment="1">
      <alignment horizontal="right"/>
    </xf>
    <xf numFmtId="3" fontId="13" fillId="0" borderId="1" xfId="4" applyNumberFormat="1" applyFont="1" applyBorder="1" applyAlignment="1">
      <alignment horizontal="right"/>
    </xf>
    <xf numFmtId="3" fontId="13" fillId="0" borderId="2" xfId="4" applyNumberFormat="1" applyFont="1" applyBorder="1" applyAlignment="1">
      <alignment horizontal="right"/>
    </xf>
    <xf numFmtId="3" fontId="13" fillId="0" borderId="47" xfId="4" applyNumberFormat="1" applyFont="1" applyBorder="1" applyAlignment="1">
      <alignment horizontal="right"/>
    </xf>
    <xf numFmtId="3" fontId="8" fillId="0" borderId="39" xfId="4" applyNumberFormat="1" applyFont="1" applyBorder="1" applyAlignment="1">
      <alignment horizontal="center"/>
    </xf>
    <xf numFmtId="3" fontId="8" fillId="0" borderId="50" xfId="4" applyNumberFormat="1" applyFont="1" applyBorder="1" applyAlignment="1">
      <alignment horizontal="center"/>
    </xf>
    <xf numFmtId="3" fontId="8" fillId="0" borderId="51" xfId="4" applyNumberFormat="1" applyFont="1" applyBorder="1" applyAlignment="1">
      <alignment horizontal="center"/>
    </xf>
    <xf numFmtId="3" fontId="8" fillId="0" borderId="52" xfId="4" applyNumberFormat="1" applyFont="1" applyBorder="1" applyAlignment="1">
      <alignment horizontal="center"/>
    </xf>
    <xf numFmtId="3" fontId="8" fillId="0" borderId="59" xfId="4" applyNumberFormat="1" applyFont="1" applyBorder="1" applyAlignment="1">
      <alignment horizontal="center"/>
    </xf>
    <xf numFmtId="3" fontId="8" fillId="0" borderId="48" xfId="4" applyNumberFormat="1" applyFont="1" applyBorder="1" applyAlignment="1">
      <alignment horizontal="center"/>
    </xf>
    <xf numFmtId="3" fontId="13" fillId="0" borderId="1" xfId="4" applyNumberFormat="1" applyFont="1" applyBorder="1"/>
    <xf numFmtId="3" fontId="13" fillId="0" borderId="2" xfId="4" applyNumberFormat="1" applyFont="1" applyBorder="1"/>
    <xf numFmtId="3" fontId="13" fillId="0" borderId="48" xfId="4" applyNumberFormat="1" applyFont="1" applyBorder="1" applyAlignment="1">
      <alignment horizontal="right"/>
    </xf>
    <xf numFmtId="3" fontId="8" fillId="0" borderId="39" xfId="4" applyNumberFormat="1" applyFont="1" applyBorder="1"/>
    <xf numFmtId="3" fontId="8" fillId="0" borderId="50" xfId="4" applyNumberFormat="1" applyFont="1" applyBorder="1"/>
    <xf numFmtId="3" fontId="8" fillId="0" borderId="51" xfId="4" applyNumberFormat="1" applyFont="1" applyBorder="1"/>
    <xf numFmtId="3" fontId="8" fillId="0" borderId="40" xfId="4" applyNumberFormat="1" applyFont="1" applyBorder="1" applyAlignment="1">
      <alignment horizontal="right"/>
    </xf>
    <xf numFmtId="3" fontId="8" fillId="0" borderId="42" xfId="4" applyNumberFormat="1" applyFont="1" applyBorder="1"/>
    <xf numFmtId="3" fontId="8" fillId="0" borderId="4" xfId="4" applyNumberFormat="1" applyFont="1" applyBorder="1"/>
    <xf numFmtId="3" fontId="8" fillId="0" borderId="5" xfId="4" applyNumberFormat="1" applyFont="1" applyBorder="1"/>
    <xf numFmtId="3" fontId="8" fillId="0" borderId="59" xfId="4" applyNumberFormat="1" applyFont="1" applyBorder="1"/>
    <xf numFmtId="3" fontId="8" fillId="0" borderId="46" xfId="4" applyNumberFormat="1" applyFont="1" applyBorder="1"/>
    <xf numFmtId="3" fontId="8" fillId="0" borderId="1" xfId="4" applyNumberFormat="1" applyFont="1" applyBorder="1"/>
    <xf numFmtId="3" fontId="8" fillId="0" borderId="2" xfId="4" applyNumberFormat="1" applyFont="1" applyBorder="1"/>
    <xf numFmtId="3" fontId="8" fillId="0" borderId="48" xfId="4" applyNumberFormat="1" applyFont="1" applyBorder="1"/>
    <xf numFmtId="3" fontId="13" fillId="0" borderId="48" xfId="4" applyNumberFormat="1" applyFont="1" applyBorder="1"/>
    <xf numFmtId="3" fontId="8" fillId="0" borderId="40" xfId="4" applyNumberFormat="1" applyFont="1" applyBorder="1"/>
    <xf numFmtId="164" fontId="8" fillId="0" borderId="46" xfId="0" applyNumberFormat="1" applyFont="1" applyBorder="1"/>
    <xf numFmtId="164" fontId="8" fillId="0" borderId="6" xfId="0" applyNumberFormat="1" applyFont="1" applyBorder="1"/>
    <xf numFmtId="164" fontId="8" fillId="3" borderId="50" xfId="0" applyNumberFormat="1" applyFont="1" applyFill="1" applyBorder="1"/>
    <xf numFmtId="164" fontId="8" fillId="3" borderId="39" xfId="0" applyNumberFormat="1" applyFont="1" applyFill="1" applyBorder="1"/>
    <xf numFmtId="164" fontId="8" fillId="3" borderId="58" xfId="0" applyNumberFormat="1" applyFont="1" applyFill="1" applyBorder="1"/>
    <xf numFmtId="164" fontId="8" fillId="3" borderId="47" xfId="0" applyNumberFormat="1" applyFont="1" applyFill="1" applyBorder="1"/>
    <xf numFmtId="164" fontId="8" fillId="0" borderId="107" xfId="0" applyNumberFormat="1" applyFont="1" applyBorder="1"/>
    <xf numFmtId="164" fontId="8" fillId="0" borderId="39" xfId="0" applyNumberFormat="1" applyFont="1" applyBorder="1"/>
    <xf numFmtId="164" fontId="8" fillId="0" borderId="51" xfId="0" applyNumberFormat="1" applyFont="1" applyBorder="1"/>
    <xf numFmtId="164" fontId="8" fillId="0" borderId="47" xfId="0" applyNumberFormat="1" applyFont="1" applyBorder="1"/>
    <xf numFmtId="164" fontId="8" fillId="0" borderId="48" xfId="0" applyNumberFormat="1" applyFont="1" applyBorder="1"/>
    <xf numFmtId="168" fontId="7" fillId="0" borderId="66" xfId="0" applyNumberFormat="1" applyFont="1" applyBorder="1"/>
    <xf numFmtId="164" fontId="8" fillId="3" borderId="110" xfId="4" applyNumberFormat="1" applyFont="1" applyFill="1" applyBorder="1"/>
    <xf numFmtId="0" fontId="14" fillId="0" borderId="90" xfId="0" applyFont="1" applyBorder="1" applyAlignment="1">
      <alignment horizontal="center"/>
    </xf>
    <xf numFmtId="0" fontId="14" fillId="0" borderId="89" xfId="0" applyFont="1" applyBorder="1" applyAlignment="1">
      <alignment horizontal="center"/>
    </xf>
    <xf numFmtId="0" fontId="14" fillId="0" borderId="86" xfId="0" applyFont="1" applyBorder="1" applyAlignment="1">
      <alignment horizontal="center"/>
    </xf>
    <xf numFmtId="0" fontId="14" fillId="0" borderId="85" xfId="0" applyFont="1" applyBorder="1" applyAlignment="1">
      <alignment horizontal="center"/>
    </xf>
    <xf numFmtId="0" fontId="16" fillId="3" borderId="60" xfId="0" applyFont="1" applyFill="1" applyBorder="1" applyAlignment="1">
      <alignment horizontal="center"/>
    </xf>
    <xf numFmtId="0" fontId="16" fillId="3" borderId="41" xfId="0" applyFont="1" applyFill="1" applyBorder="1" applyAlignment="1">
      <alignment horizontal="center"/>
    </xf>
    <xf numFmtId="0" fontId="10" fillId="3" borderId="64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0" fillId="3" borderId="92" xfId="0" applyFont="1" applyFill="1" applyBorder="1" applyAlignment="1">
      <alignment horizontal="center" vertical="center" wrapText="1"/>
    </xf>
    <xf numFmtId="0" fontId="10" fillId="3" borderId="93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8" fillId="0" borderId="94" xfId="0" applyFont="1" applyBorder="1" applyAlignment="1">
      <alignment horizontal="center"/>
    </xf>
    <xf numFmtId="0" fontId="8" fillId="0" borderId="95" xfId="0" applyFont="1" applyBorder="1" applyAlignment="1">
      <alignment horizontal="center"/>
    </xf>
    <xf numFmtId="0" fontId="8" fillId="0" borderId="96" xfId="0" applyFont="1" applyBorder="1" applyAlignment="1">
      <alignment horizontal="center"/>
    </xf>
    <xf numFmtId="0" fontId="16" fillId="0" borderId="99" xfId="0" applyFont="1" applyBorder="1" applyAlignment="1">
      <alignment horizontal="center"/>
    </xf>
    <xf numFmtId="0" fontId="16" fillId="0" borderId="106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91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0" fillId="2" borderId="100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 wrapText="1"/>
    </xf>
    <xf numFmtId="0" fontId="10" fillId="2" borderId="102" xfId="0" applyFont="1" applyFill="1" applyBorder="1" applyAlignment="1">
      <alignment horizontal="center" vertical="center" wrapText="1"/>
    </xf>
    <xf numFmtId="0" fontId="10" fillId="2" borderId="103" xfId="0" applyFont="1" applyFill="1" applyBorder="1" applyAlignment="1">
      <alignment horizontal="center" vertical="center" wrapText="1"/>
    </xf>
    <xf numFmtId="0" fontId="10" fillId="2" borderId="104" xfId="0" applyFont="1" applyFill="1" applyBorder="1" applyAlignment="1">
      <alignment horizontal="center" vertical="center" wrapText="1"/>
    </xf>
    <xf numFmtId="0" fontId="10" fillId="2" borderId="10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2" borderId="75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0" fontId="10" fillId="2" borderId="77" xfId="0" applyFont="1" applyFill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2" fillId="0" borderId="80" xfId="4" applyFont="1" applyBorder="1" applyAlignment="1">
      <alignment horizontal="center" vertical="center"/>
    </xf>
    <xf numFmtId="0" fontId="12" fillId="0" borderId="81" xfId="4" applyFont="1" applyBorder="1" applyAlignment="1">
      <alignment horizontal="center" vertical="center"/>
    </xf>
    <xf numFmtId="1" fontId="12" fillId="0" borderId="60" xfId="4" applyNumberFormat="1" applyFont="1" applyBorder="1" applyAlignment="1">
      <alignment horizontal="center" vertical="center"/>
    </xf>
    <xf numFmtId="1" fontId="12" fillId="0" borderId="82" xfId="4" applyNumberFormat="1" applyFont="1" applyBorder="1" applyAlignment="1">
      <alignment horizontal="center" vertical="center"/>
    </xf>
    <xf numFmtId="1" fontId="12" fillId="0" borderId="83" xfId="4" applyNumberFormat="1" applyFont="1" applyBorder="1" applyAlignment="1">
      <alignment horizontal="center" vertical="center"/>
    </xf>
    <xf numFmtId="1" fontId="12" fillId="0" borderId="84" xfId="4" applyNumberFormat="1" applyFont="1" applyBorder="1" applyAlignment="1">
      <alignment horizontal="center" vertical="center"/>
    </xf>
    <xf numFmtId="1" fontId="12" fillId="0" borderId="87" xfId="4" applyNumberFormat="1" applyFont="1" applyBorder="1" applyAlignment="1">
      <alignment horizontal="center" vertical="center"/>
    </xf>
    <xf numFmtId="1" fontId="12" fillId="0" borderId="88" xfId="4" applyNumberFormat="1" applyFont="1" applyBorder="1" applyAlignment="1">
      <alignment horizontal="center" vertical="center"/>
    </xf>
    <xf numFmtId="0" fontId="12" fillId="0" borderId="85" xfId="4" applyFont="1" applyBorder="1" applyAlignment="1">
      <alignment horizontal="center" vertical="center"/>
    </xf>
    <xf numFmtId="0" fontId="12" fillId="0" borderId="86" xfId="4" applyFont="1" applyBorder="1" applyAlignment="1">
      <alignment horizontal="center" vertical="center"/>
    </xf>
    <xf numFmtId="0" fontId="12" fillId="0" borderId="85" xfId="4" applyFont="1" applyBorder="1" applyAlignment="1">
      <alignment horizontal="center" vertical="top" wrapText="1"/>
    </xf>
    <xf numFmtId="0" fontId="12" fillId="0" borderId="86" xfId="4" applyFont="1" applyBorder="1" applyAlignment="1">
      <alignment horizontal="center" vertical="top" wrapText="1"/>
    </xf>
    <xf numFmtId="0" fontId="7" fillId="0" borderId="0" xfId="4" applyFont="1" applyAlignment="1">
      <alignment horizontal="center"/>
    </xf>
    <xf numFmtId="0" fontId="12" fillId="0" borderId="80" xfId="4" applyFont="1" applyBorder="1" applyAlignment="1">
      <alignment horizontal="center"/>
    </xf>
    <xf numFmtId="0" fontId="12" fillId="0" borderId="81" xfId="4" applyFont="1" applyBorder="1" applyAlignment="1">
      <alignment horizontal="center"/>
    </xf>
    <xf numFmtId="165" fontId="12" fillId="0" borderId="85" xfId="4" applyNumberFormat="1" applyFont="1" applyBorder="1" applyAlignment="1">
      <alignment horizontal="center"/>
    </xf>
    <xf numFmtId="165" fontId="12" fillId="0" borderId="89" xfId="4" applyNumberFormat="1" applyFont="1" applyBorder="1" applyAlignment="1">
      <alignment horizontal="center"/>
    </xf>
    <xf numFmtId="165" fontId="12" fillId="0" borderId="86" xfId="4" applyNumberFormat="1" applyFont="1" applyBorder="1" applyAlignment="1">
      <alignment horizontal="center"/>
    </xf>
    <xf numFmtId="0" fontId="12" fillId="0" borderId="85" xfId="4" applyFont="1" applyBorder="1" applyAlignment="1">
      <alignment horizontal="center"/>
    </xf>
    <xf numFmtId="0" fontId="12" fillId="0" borderId="86" xfId="4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0" fillId="2" borderId="64" xfId="0" applyFont="1" applyFill="1" applyBorder="1" applyAlignment="1">
      <alignment horizontal="center" vertical="center" wrapText="1"/>
    </xf>
    <xf numFmtId="0" fontId="10" fillId="2" borderId="91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92" xfId="0" applyFont="1" applyFill="1" applyBorder="1" applyAlignment="1">
      <alignment horizontal="center" vertical="center" wrapText="1"/>
    </xf>
    <xf numFmtId="0" fontId="10" fillId="2" borderId="9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2" applyFont="1"/>
    <xf numFmtId="164" fontId="15" fillId="0" borderId="0" xfId="0" applyNumberFormat="1" applyFont="1"/>
    <xf numFmtId="164" fontId="21" fillId="0" borderId="0" xfId="2" applyNumberFormat="1" applyFont="1"/>
    <xf numFmtId="0" fontId="15" fillId="0" borderId="0" xfId="0" applyFont="1" applyAlignment="1">
      <alignment horizontal="center"/>
    </xf>
    <xf numFmtId="164" fontId="15" fillId="0" borderId="0" xfId="1" applyNumberFormat="1" applyFont="1" applyFill="1" applyAlignment="1">
      <alignment horizontal="right"/>
    </xf>
  </cellXfs>
  <cellStyles count="7">
    <cellStyle name="Migliaia 2" xfId="1" xr:uid="{5AC4A60E-923C-4077-A86A-0E3D3BA5BD78}"/>
    <cellStyle name="Normale" xfId="0" builtinId="0"/>
    <cellStyle name="Normale 10" xfId="2" xr:uid="{B2FCEAB7-6209-4263-9A3C-37E56D918677}"/>
    <cellStyle name="Normale 2" xfId="6" xr:uid="{F81D6FF7-75F8-4419-AB91-AD9B7667FCCA}"/>
    <cellStyle name="Normale 2 2" xfId="3" xr:uid="{BC441E4C-D101-42D0-A591-DABCE6ED03C1}"/>
    <cellStyle name="Normale 3" xfId="4" xr:uid="{D9E2D196-EDB2-490D-AAD4-70BCDDA31F63}"/>
    <cellStyle name="Percentual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Occupati (15-89 anni)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in provincia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di Ravenna dal 2018 al 2024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(valori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assoluti)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Fonte: Istat - Rilevazione forze di lavoro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Elaborazione Provincia di Ravenna - Servizio Statistica e promozione delle pari opportunità</a:t>
            </a:r>
            <a:endParaRPr lang="it-IT" sz="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9.4924471299093663E-2"/>
          <c:y val="3.729604642329936E-2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435741274762679E-2"/>
          <c:y val="0.29272952874638564"/>
          <c:w val="0.88434870740000671"/>
          <c:h val="0.58075616267650776"/>
        </c:manualLayout>
      </c:layout>
      <c:lineChart>
        <c:grouping val="standard"/>
        <c:varyColors val="0"/>
        <c:ser>
          <c:idx val="0"/>
          <c:order val="0"/>
          <c:tx>
            <c:strRef>
              <c:f>'Tav1'!$B$5</c:f>
              <c:strCache>
                <c:ptCount val="1"/>
                <c:pt idx="0">
                  <c:v>m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'Tav1'!$C$5:$I$5</c:f>
              <c:numCache>
                <c:formatCode>0</c:formatCode>
                <c:ptCount val="7"/>
                <c:pt idx="0">
                  <c:v>94.873000000000005</c:v>
                </c:pt>
                <c:pt idx="1">
                  <c:v>95.950999999999993</c:v>
                </c:pt>
                <c:pt idx="2">
                  <c:v>91.932000000000002</c:v>
                </c:pt>
                <c:pt idx="3">
                  <c:v>95.537000000000006</c:v>
                </c:pt>
                <c:pt idx="4">
                  <c:v>96.120999999999995</c:v>
                </c:pt>
                <c:pt idx="5">
                  <c:v>94.537999999999997</c:v>
                </c:pt>
                <c:pt idx="6">
                  <c:v>96.307000000000002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8-4E21-81AE-21E2434722C1}"/>
            </c:ext>
          </c:extLst>
        </c:ser>
        <c:ser>
          <c:idx val="1"/>
          <c:order val="1"/>
          <c:tx>
            <c:strRef>
              <c:f>'Tav1'!$B$6</c:f>
              <c:strCache>
                <c:ptCount val="1"/>
                <c:pt idx="0">
                  <c:v>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'Tav1'!$C$6:$I$6</c:f>
              <c:numCache>
                <c:formatCode>0</c:formatCode>
                <c:ptCount val="7"/>
                <c:pt idx="0">
                  <c:v>75.599000000000004</c:v>
                </c:pt>
                <c:pt idx="1">
                  <c:v>78.900999999999996</c:v>
                </c:pt>
                <c:pt idx="2">
                  <c:v>73.736000000000004</c:v>
                </c:pt>
                <c:pt idx="3">
                  <c:v>76.146000000000001</c:v>
                </c:pt>
                <c:pt idx="4">
                  <c:v>76.323999999999998</c:v>
                </c:pt>
                <c:pt idx="5">
                  <c:v>75.611000000000004</c:v>
                </c:pt>
                <c:pt idx="6">
                  <c:v>77.081000000000003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8-4E21-81AE-21E2434722C1}"/>
            </c:ext>
          </c:extLst>
        </c:ser>
        <c:ser>
          <c:idx val="2"/>
          <c:order val="2"/>
          <c:tx>
            <c:strRef>
              <c:f>'Tav1'!$B$7</c:f>
              <c:strCache>
                <c:ptCount val="1"/>
                <c:pt idx="0">
                  <c:v>tot.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'Tav1'!$C$7:$I$7</c:f>
              <c:numCache>
                <c:formatCode>0</c:formatCode>
                <c:ptCount val="7"/>
                <c:pt idx="0">
                  <c:v>170.47200000000001</c:v>
                </c:pt>
                <c:pt idx="1">
                  <c:v>174.852</c:v>
                </c:pt>
                <c:pt idx="2">
                  <c:v>165.66900000000001</c:v>
                </c:pt>
                <c:pt idx="3">
                  <c:v>171.68299999999999</c:v>
                </c:pt>
                <c:pt idx="4">
                  <c:v>172.44499999999999</c:v>
                </c:pt>
                <c:pt idx="5">
                  <c:v>170.149</c:v>
                </c:pt>
                <c:pt idx="6">
                  <c:v>173.38800000000001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8-4E21-81AE-21E243472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2720"/>
        <c:axId val="1"/>
      </c:lineChart>
      <c:catAx>
        <c:axId val="82553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5532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409132463084873"/>
          <c:y val="0.93689920414345618"/>
          <c:w val="0.33409132463084873"/>
          <c:h val="4.040535651292533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Disoccupati (15-89 anni) in provincia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di Ravenna dal 2018 al 2024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(valori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assoluti)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Fonte: Istat - Rilevazione forze di lavoro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Elaborazione Provincia di Ravenna - Servizio Statistica e promozione delle pari opportunità</a:t>
            </a:r>
            <a:endParaRPr lang="it-IT" sz="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'Tav1'!$B$9</c:f>
              <c:strCache>
                <c:ptCount val="1"/>
                <c:pt idx="0">
                  <c:v>m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'Tav1'!$C$9:$I$9</c:f>
              <c:numCache>
                <c:formatCode>0</c:formatCode>
                <c:ptCount val="7"/>
                <c:pt idx="0">
                  <c:v>3.9549999999999983</c:v>
                </c:pt>
                <c:pt idx="1">
                  <c:v>3.0630000000000024</c:v>
                </c:pt>
                <c:pt idx="2">
                  <c:v>4.5219999999999914</c:v>
                </c:pt>
                <c:pt idx="3">
                  <c:v>4.5479999999999876</c:v>
                </c:pt>
                <c:pt idx="4">
                  <c:v>3.578000000000003</c:v>
                </c:pt>
                <c:pt idx="5">
                  <c:v>3.4560000000000031</c:v>
                </c:pt>
                <c:pt idx="6">
                  <c:v>3.6389999999999958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9-446A-A8D6-6D0166A3D7AE}"/>
            </c:ext>
          </c:extLst>
        </c:ser>
        <c:ser>
          <c:idx val="1"/>
          <c:order val="1"/>
          <c:tx>
            <c:strRef>
              <c:f>'Tav1'!$B$10</c:f>
              <c:strCache>
                <c:ptCount val="1"/>
                <c:pt idx="0">
                  <c:v>f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'Tav1'!$C$10:$I$10</c:f>
              <c:numCache>
                <c:formatCode>0</c:formatCode>
                <c:ptCount val="7"/>
                <c:pt idx="0">
                  <c:v>6.367999999999995</c:v>
                </c:pt>
                <c:pt idx="1">
                  <c:v>5.3059999999999974</c:v>
                </c:pt>
                <c:pt idx="2">
                  <c:v>7.6679999999999922</c:v>
                </c:pt>
                <c:pt idx="3">
                  <c:v>6.7579999999999956</c:v>
                </c:pt>
                <c:pt idx="4">
                  <c:v>6.2399999999999949</c:v>
                </c:pt>
                <c:pt idx="5">
                  <c:v>4.7549999999999955</c:v>
                </c:pt>
                <c:pt idx="6">
                  <c:v>3.7479999999999905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8-4951-AB92-2B2093276FDF}"/>
            </c:ext>
          </c:extLst>
        </c:ser>
        <c:ser>
          <c:idx val="2"/>
          <c:order val="2"/>
          <c:tx>
            <c:strRef>
              <c:f>'Tav1'!$B$11</c:f>
              <c:strCache>
                <c:ptCount val="1"/>
                <c:pt idx="0">
                  <c:v>tot.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'Tav1'!$C$11:$I$11</c:f>
              <c:numCache>
                <c:formatCode>0</c:formatCode>
                <c:ptCount val="7"/>
                <c:pt idx="0">
                  <c:v>10.322999999999979</c:v>
                </c:pt>
                <c:pt idx="1">
                  <c:v>8.3689999999999998</c:v>
                </c:pt>
                <c:pt idx="2">
                  <c:v>12.187999999999988</c:v>
                </c:pt>
                <c:pt idx="3">
                  <c:v>11.306000000000012</c:v>
                </c:pt>
                <c:pt idx="4">
                  <c:v>9.8180000000000121</c:v>
                </c:pt>
                <c:pt idx="5">
                  <c:v>8.2110000000000127</c:v>
                </c:pt>
                <c:pt idx="6">
                  <c:v>7.3870000000000005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8-4951-AB92-2B2093276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2240"/>
        <c:axId val="1"/>
      </c:lineChart>
      <c:catAx>
        <c:axId val="82553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5532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875475206854757"/>
          <c:y val="0.83972540325663181"/>
          <c:w val="0.12620364158516059"/>
          <c:h val="7.4837703539484754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Inattivi (15-74 anni) in provincia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di Ravenna dal 2018 al 2024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(valori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assoluti)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Fonte: Istat - Rilevazione forze di lavoro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Elaborazione Provincia di Ravenna - Servizio Statistica e promozione delle pari opportunità</a:t>
            </a:r>
            <a:endParaRPr lang="it-IT" sz="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'Tav1'!$B$17</c:f>
              <c:strCache>
                <c:ptCount val="1"/>
                <c:pt idx="0">
                  <c:v>m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'Tav1'!$C$17:$I$17</c:f>
              <c:numCache>
                <c:formatCode>0</c:formatCode>
                <c:ptCount val="7"/>
                <c:pt idx="0">
                  <c:v>43.116999999999997</c:v>
                </c:pt>
                <c:pt idx="1">
                  <c:v>42.338999999999999</c:v>
                </c:pt>
                <c:pt idx="2">
                  <c:v>44.365000000000002</c:v>
                </c:pt>
                <c:pt idx="3">
                  <c:v>41.076000000000001</c:v>
                </c:pt>
                <c:pt idx="4">
                  <c:v>41.845999999999997</c:v>
                </c:pt>
                <c:pt idx="5">
                  <c:v>43.634</c:v>
                </c:pt>
                <c:pt idx="6">
                  <c:v>41.844999999999999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E-4835-822F-5213EF18CC7D}"/>
            </c:ext>
          </c:extLst>
        </c:ser>
        <c:ser>
          <c:idx val="1"/>
          <c:order val="1"/>
          <c:tx>
            <c:strRef>
              <c:f>'Tav1'!$B$18</c:f>
              <c:strCache>
                <c:ptCount val="1"/>
                <c:pt idx="0">
                  <c:v>f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'Tav1'!$C$18:$I$18</c:f>
              <c:numCache>
                <c:formatCode>0</c:formatCode>
                <c:ptCount val="7"/>
                <c:pt idx="0">
                  <c:v>61.633000000000003</c:v>
                </c:pt>
                <c:pt idx="1">
                  <c:v>59.320999999999998</c:v>
                </c:pt>
                <c:pt idx="2">
                  <c:v>62.097999999999999</c:v>
                </c:pt>
                <c:pt idx="3">
                  <c:v>60.271000000000001</c:v>
                </c:pt>
                <c:pt idx="4">
                  <c:v>60.143999999999998</c:v>
                </c:pt>
                <c:pt idx="5">
                  <c:v>62.238999999999997</c:v>
                </c:pt>
                <c:pt idx="6">
                  <c:v>62.241999999999997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A-4F23-83C4-BE58DF918BD3}"/>
            </c:ext>
          </c:extLst>
        </c:ser>
        <c:ser>
          <c:idx val="2"/>
          <c:order val="2"/>
          <c:tx>
            <c:strRef>
              <c:f>'Tav1'!$B$19</c:f>
              <c:strCache>
                <c:ptCount val="1"/>
                <c:pt idx="0">
                  <c:v>tot.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'Tav1'!$C$4:$I$4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'Tav1'!$C$19:$I$19</c:f>
              <c:numCache>
                <c:formatCode>0</c:formatCode>
                <c:ptCount val="7"/>
                <c:pt idx="0">
                  <c:v>104.75</c:v>
                </c:pt>
                <c:pt idx="1">
                  <c:v>101.66</c:v>
                </c:pt>
                <c:pt idx="2">
                  <c:v>106.46299999999999</c:v>
                </c:pt>
                <c:pt idx="3">
                  <c:v>101.348</c:v>
                </c:pt>
                <c:pt idx="4">
                  <c:v>101.99</c:v>
                </c:pt>
                <c:pt idx="5">
                  <c:v>105.873</c:v>
                </c:pt>
                <c:pt idx="6">
                  <c:v>104.086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A-4F23-83C4-BE58DF918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21200"/>
        <c:axId val="1"/>
      </c:lineChart>
      <c:catAx>
        <c:axId val="8255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5521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99713993149951"/>
          <c:y val="0.83972540325663181"/>
          <c:w val="0.12620364158516059"/>
          <c:h val="7.4837703539484754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lt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occupazione (20-64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Ravenna.</a:t>
            </a:r>
          </a:p>
          <a:p>
            <a:pPr>
              <a:defRPr sz="1100">
                <a:latin typeface="+mn-lt"/>
                <a:cs typeface="Arial" panose="020B0604020202020204" pitchFamily="34" charset="0"/>
              </a:defRPr>
            </a:pPr>
            <a:r>
              <a:rPr lang="it-IT" sz="1100" baseline="0">
                <a:solidFill>
                  <a:sysClr val="windowText" lastClr="000000"/>
                </a:solidFill>
                <a:latin typeface="+mn-lt"/>
                <a:cs typeface="Arial" panose="020B0604020202020204" pitchFamily="34" charset="0"/>
              </a:rPr>
              <a:t>Anni 2018-2024. Valori percentuali</a:t>
            </a:r>
            <a:r>
              <a:rPr lang="it-IT" sz="1100" baseline="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.</a:t>
            </a:r>
            <a:endParaRPr lang="it-IT" sz="1100">
              <a:solidFill>
                <a:schemeClr val="tx2"/>
              </a:solidFill>
              <a:latin typeface="+mn-lt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865181486460533"/>
          <c:y val="4.166666666666667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'Tav5 (2024)'!$A$9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'Tav5 (2024)'!$B$8:$H$8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'Tav5 (2024)'!$B$9:$H$9</c:f>
              <c:numCache>
                <c:formatCode>0.0</c:formatCode>
                <c:ptCount val="7"/>
                <c:pt idx="0">
                  <c:v>81.023606000000001</c:v>
                </c:pt>
                <c:pt idx="1">
                  <c:v>83.637788</c:v>
                </c:pt>
                <c:pt idx="2">
                  <c:v>79.798793000000003</c:v>
                </c:pt>
                <c:pt idx="3">
                  <c:v>81.486434000000003</c:v>
                </c:pt>
                <c:pt idx="4">
                  <c:v>82.910623999999999</c:v>
                </c:pt>
                <c:pt idx="5">
                  <c:v>82.331902999999997</c:v>
                </c:pt>
                <c:pt idx="6">
                  <c:v>82.204370999999995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3-43D4-8F60-99097542D80A}"/>
            </c:ext>
          </c:extLst>
        </c:ser>
        <c:ser>
          <c:idx val="1"/>
          <c:order val="1"/>
          <c:tx>
            <c:strRef>
              <c:f>'Tav5 (2024)'!$A$10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'Tav5 (2024)'!$B$8:$H$8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'Tav5 (2024)'!$B$10:$H$10</c:f>
              <c:numCache>
                <c:formatCode>0.0</c:formatCode>
                <c:ptCount val="7"/>
                <c:pt idx="0">
                  <c:v>64.915762000000001</c:v>
                </c:pt>
                <c:pt idx="1">
                  <c:v>68.007864999999995</c:v>
                </c:pt>
                <c:pt idx="2">
                  <c:v>64.983435</c:v>
                </c:pt>
                <c:pt idx="3">
                  <c:v>67.257234999999994</c:v>
                </c:pt>
                <c:pt idx="4">
                  <c:v>68.019067000000007</c:v>
                </c:pt>
                <c:pt idx="5">
                  <c:v>67.208652000000001</c:v>
                </c:pt>
                <c:pt idx="6">
                  <c:v>67.647112000000007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3-43D4-8F60-99097542D80A}"/>
            </c:ext>
          </c:extLst>
        </c:ser>
        <c:ser>
          <c:idx val="2"/>
          <c:order val="2"/>
          <c:tx>
            <c:strRef>
              <c:f>'Tav5 (2024)'!$A$11</c:f>
              <c:strCache>
                <c:ptCount val="1"/>
                <c:pt idx="0">
                  <c:v>tot.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'Tav5 (2024)'!$B$8:$H$8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'Tav5 (2024)'!$B$11:$H$11</c:f>
              <c:numCache>
                <c:formatCode>0.0</c:formatCode>
                <c:ptCount val="7"/>
                <c:pt idx="0">
                  <c:v>72.859509000000003</c:v>
                </c:pt>
                <c:pt idx="1">
                  <c:v>75.666861999999995</c:v>
                </c:pt>
                <c:pt idx="2">
                  <c:v>72.342686999999998</c:v>
                </c:pt>
                <c:pt idx="3">
                  <c:v>74.433732000000006</c:v>
                </c:pt>
                <c:pt idx="4">
                  <c:v>75.478440000000006</c:v>
                </c:pt>
                <c:pt idx="5">
                  <c:v>74.729996</c:v>
                </c:pt>
                <c:pt idx="6">
                  <c:v>74.878045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3-43D4-8F60-99097542D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07760"/>
        <c:axId val="1"/>
      </c:lineChart>
      <c:catAx>
        <c:axId val="8255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6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.0" sourceLinked="1"/>
        <c:majorTickMark val="none"/>
        <c:minorTickMark val="none"/>
        <c:tickLblPos val="nextTo"/>
        <c:crossAx val="8255077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Tasso di occupazione (15-29</a:t>
            </a:r>
            <a:r>
              <a:rPr lang="it-IT" sz="1100" baseline="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2018-2024.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42.7</c:v>
              </c:pt>
              <c:pt idx="1">
                <c:v>38.6</c:v>
              </c:pt>
              <c:pt idx="2">
                <c:v>37.5</c:v>
              </c:pt>
              <c:pt idx="3">
                <c:v>42.5</c:v>
              </c:pt>
              <c:pt idx="4">
                <c:v>49.1</c:v>
              </c:pt>
              <c:pt idx="5">
                <c:v>42.6</c:v>
              </c:pt>
              <c:pt idx="6">
                <c:v>46.6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33-4527-910D-4BAB36DFF107}"/>
            </c:ext>
          </c:extLst>
        </c:ser>
        <c:ser>
          <c:idx val="1"/>
          <c:order val="1"/>
          <c:tx>
            <c:v>f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31.4</c:v>
              </c:pt>
              <c:pt idx="1">
                <c:v>42.5</c:v>
              </c:pt>
              <c:pt idx="2">
                <c:v>35.299999999999997</c:v>
              </c:pt>
              <c:pt idx="3">
                <c:v>36.1</c:v>
              </c:pt>
              <c:pt idx="4">
                <c:v>34.6</c:v>
              </c:pt>
              <c:pt idx="5">
                <c:v>37.200000000000003</c:v>
              </c:pt>
              <c:pt idx="6">
                <c:v>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33-4527-910D-4BAB36DFF107}"/>
            </c:ext>
          </c:extLst>
        </c:ser>
        <c:ser>
          <c:idx val="2"/>
          <c:order val="2"/>
          <c:tx>
            <c:v>tot.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37.200000000000003</c:v>
              </c:pt>
              <c:pt idx="1">
                <c:v>40.5</c:v>
              </c:pt>
              <c:pt idx="2">
                <c:v>36.4</c:v>
              </c:pt>
              <c:pt idx="3">
                <c:v>39.4</c:v>
              </c:pt>
              <c:pt idx="4">
                <c:v>42.1</c:v>
              </c:pt>
              <c:pt idx="5">
                <c:v>40</c:v>
              </c:pt>
              <c:pt idx="6">
                <c:v>44.6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333-4527-910D-4BAB36DFF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1280"/>
        <c:axId val="1"/>
      </c:lineChart>
      <c:catAx>
        <c:axId val="82553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numFmt formatCode="General" sourceLinked="1"/>
        <c:majorTickMark val="none"/>
        <c:minorTickMark val="none"/>
        <c:tickLblPos val="nextTo"/>
        <c:crossAx val="8255312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disoccupazione (15-74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2018-2024.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4.0999999999999996</c:v>
              </c:pt>
              <c:pt idx="1">
                <c:v>3.1</c:v>
              </c:pt>
              <c:pt idx="2">
                <c:v>4.7</c:v>
              </c:pt>
              <c:pt idx="3">
                <c:v>4.5999999999999996</c:v>
              </c:pt>
              <c:pt idx="4">
                <c:v>3.6</c:v>
              </c:pt>
              <c:pt idx="5">
                <c:v>3.5</c:v>
              </c:pt>
              <c:pt idx="6">
                <c:v>3.6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21-4EF8-B6F1-866A640852DD}"/>
            </c:ext>
          </c:extLst>
        </c:ser>
        <c:ser>
          <c:idx val="1"/>
          <c:order val="1"/>
          <c:tx>
            <c:v>f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7.8</c:v>
              </c:pt>
              <c:pt idx="1">
                <c:v>6.3</c:v>
              </c:pt>
              <c:pt idx="2">
                <c:v>9.4</c:v>
              </c:pt>
              <c:pt idx="3">
                <c:v>8.1999999999999993</c:v>
              </c:pt>
              <c:pt idx="4">
                <c:v>7.6</c:v>
              </c:pt>
              <c:pt idx="5">
                <c:v>5.9</c:v>
              </c:pt>
              <c:pt idx="6">
                <c:v>4.5999999999999996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21-4EF8-B6F1-866A640852DD}"/>
            </c:ext>
          </c:extLst>
        </c:ser>
        <c:ser>
          <c:idx val="2"/>
          <c:order val="2"/>
          <c:tx>
            <c:v>tot.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5.8</c:v>
              </c:pt>
              <c:pt idx="1">
                <c:v>4.5999999999999996</c:v>
              </c:pt>
              <c:pt idx="2">
                <c:v>6.9</c:v>
              </c:pt>
              <c:pt idx="3">
                <c:v>6.2</c:v>
              </c:pt>
              <c:pt idx="4">
                <c:v>5.4</c:v>
              </c:pt>
              <c:pt idx="5">
                <c:v>4.5999999999999996</c:v>
              </c:pt>
              <c:pt idx="6">
                <c:v>4.0999999999999996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21-4EF8-B6F1-866A64085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4160"/>
        <c:axId val="1"/>
      </c:lineChart>
      <c:catAx>
        <c:axId val="8255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crossAx val="8255341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  <c:spPr>
        <a:ln>
          <a:solidFill>
            <a:srgbClr val="7030A0"/>
          </a:solidFill>
        </a:ln>
      </c:spPr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disoccupazione (15-34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</a:t>
            </a:r>
            <a:r>
              <a:rPr lang="it-IT" sz="1200" baseline="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2018-2024.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6.4</c:v>
              </c:pt>
              <c:pt idx="2">
                <c:v>12.6</c:v>
              </c:pt>
              <c:pt idx="3">
                <c:v>10.6</c:v>
              </c:pt>
              <c:pt idx="4">
                <c:v>3.9</c:v>
              </c:pt>
              <c:pt idx="5">
                <c:v>9.1999999999999993</c:v>
              </c:pt>
              <c:pt idx="6">
                <c:v>9.1999999999999993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D8-4FD2-8AA7-5E7AA7E8E555}"/>
            </c:ext>
          </c:extLst>
        </c:ser>
        <c:ser>
          <c:idx val="1"/>
          <c:order val="1"/>
          <c:tx>
            <c:v>f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16.2</c:v>
              </c:pt>
              <c:pt idx="1">
                <c:v>13</c:v>
              </c:pt>
              <c:pt idx="2">
                <c:v>13.3</c:v>
              </c:pt>
              <c:pt idx="3">
                <c:v>13.4</c:v>
              </c:pt>
              <c:pt idx="4">
                <c:v>9.6</c:v>
              </c:pt>
              <c:pt idx="5">
                <c:v>8.9</c:v>
              </c:pt>
              <c:pt idx="6">
                <c:v>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D8-4FD2-8AA7-5E7AA7E8E555}"/>
            </c:ext>
          </c:extLst>
        </c:ser>
        <c:ser>
          <c:idx val="2"/>
          <c:order val="2"/>
          <c:tx>
            <c:v>tot.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11</c:v>
              </c:pt>
              <c:pt idx="1">
                <c:v>9.5</c:v>
              </c:pt>
              <c:pt idx="2">
                <c:v>12.9</c:v>
              </c:pt>
              <c:pt idx="3">
                <c:v>11.8</c:v>
              </c:pt>
              <c:pt idx="4">
                <c:v>6.5</c:v>
              </c:pt>
              <c:pt idx="5">
                <c:v>9.1</c:v>
              </c:pt>
              <c:pt idx="6">
                <c:v>7.2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D8-4FD2-8AA7-5E7AA7E8E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09200"/>
        <c:axId val="1"/>
      </c:lineChart>
      <c:catAx>
        <c:axId val="82550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crossAx val="8255092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inattività (15-74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2018-2024.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30.7</c:v>
              </c:pt>
              <c:pt idx="1">
                <c:v>30.2</c:v>
              </c:pt>
              <c:pt idx="2">
                <c:v>31.7</c:v>
              </c:pt>
              <c:pt idx="3">
                <c:v>29.3</c:v>
              </c:pt>
              <c:pt idx="4">
                <c:v>29.7</c:v>
              </c:pt>
              <c:pt idx="5">
                <c:v>30.9</c:v>
              </c:pt>
              <c:pt idx="6">
                <c:v>29.5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BB-4F08-9275-61BB2BEBF15D}"/>
            </c:ext>
          </c:extLst>
        </c:ser>
        <c:ser>
          <c:idx val="1"/>
          <c:order val="1"/>
          <c:tx>
            <c:v>f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42.9</c:v>
              </c:pt>
              <c:pt idx="1">
                <c:v>41.4</c:v>
              </c:pt>
              <c:pt idx="2">
                <c:v>43.3</c:v>
              </c:pt>
              <c:pt idx="3">
                <c:v>42.1</c:v>
              </c:pt>
              <c:pt idx="4">
                <c:v>42.1</c:v>
              </c:pt>
              <c:pt idx="5">
                <c:v>43.6</c:v>
              </c:pt>
              <c:pt idx="6">
                <c:v>43.6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BB-4F08-9275-61BB2BEBF15D}"/>
            </c:ext>
          </c:extLst>
        </c:ser>
        <c:ser>
          <c:idx val="2"/>
          <c:order val="2"/>
          <c:tx>
            <c:v>tot.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36.9</c:v>
              </c:pt>
              <c:pt idx="1">
                <c:v>35.9</c:v>
              </c:pt>
              <c:pt idx="2">
                <c:v>37.6</c:v>
              </c:pt>
              <c:pt idx="3">
                <c:v>35.700000000000003</c:v>
              </c:pt>
              <c:pt idx="4">
                <c:v>35.9</c:v>
              </c:pt>
              <c:pt idx="5">
                <c:v>37.299999999999997</c:v>
              </c:pt>
              <c:pt idx="6">
                <c:v>36.6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BB-4F08-9275-61BB2BEB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18800"/>
        <c:axId val="1"/>
      </c:lineChart>
      <c:catAx>
        <c:axId val="82551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"/>
          <c:min val="25"/>
        </c:scaling>
        <c:delete val="0"/>
        <c:axPos val="l"/>
        <c:numFmt formatCode="General" sourceLinked="1"/>
        <c:majorTickMark val="none"/>
        <c:minorTickMark val="none"/>
        <c:tickLblPos val="nextTo"/>
        <c:crossAx val="8255188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20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Tasso di inattività (15-29</a:t>
            </a:r>
            <a:r>
              <a:rPr lang="it-IT" sz="1200" baseline="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2018-2024.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'Tav7 (2024)'!$A$39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'Tav7 (2024)'!$B$38:$H$38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'Tav7 (2024)'!$B$39:$H$39</c:f>
              <c:numCache>
                <c:formatCode>0.0</c:formatCode>
                <c:ptCount val="7"/>
                <c:pt idx="0">
                  <c:v>52.829678000000001</c:v>
                </c:pt>
                <c:pt idx="1">
                  <c:v>56.953693999999999</c:v>
                </c:pt>
                <c:pt idx="2">
                  <c:v>53.360441999999999</c:v>
                </c:pt>
                <c:pt idx="3">
                  <c:v>50.592350000000003</c:v>
                </c:pt>
                <c:pt idx="4">
                  <c:v>48.960433999999999</c:v>
                </c:pt>
                <c:pt idx="5">
                  <c:v>51.835625999999998</c:v>
                </c:pt>
                <c:pt idx="6">
                  <c:v>47.371053000000003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9-420E-9F6C-9207378A6D7F}"/>
            </c:ext>
          </c:extLst>
        </c:ser>
        <c:ser>
          <c:idx val="1"/>
          <c:order val="1"/>
          <c:tx>
            <c:strRef>
              <c:f>'Tav7 (2024)'!$A$40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'Tav7 (2024)'!$B$38:$H$38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'Tav7 (2024)'!$B$40:$H$40</c:f>
              <c:numCache>
                <c:formatCode>0.0</c:formatCode>
                <c:ptCount val="7"/>
                <c:pt idx="0">
                  <c:v>59.496746999999999</c:v>
                </c:pt>
                <c:pt idx="1">
                  <c:v>52.00311</c:v>
                </c:pt>
                <c:pt idx="2">
                  <c:v>57.157311</c:v>
                </c:pt>
                <c:pt idx="3">
                  <c:v>55.286997</c:v>
                </c:pt>
                <c:pt idx="4">
                  <c:v>59.489325000000001</c:v>
                </c:pt>
                <c:pt idx="5">
                  <c:v>58.1267</c:v>
                </c:pt>
                <c:pt idx="6">
                  <c:v>54.491365000000002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9-420E-9F6C-9207378A6D7F}"/>
            </c:ext>
          </c:extLst>
        </c:ser>
        <c:ser>
          <c:idx val="2"/>
          <c:order val="2"/>
          <c:tx>
            <c:strRef>
              <c:f>'Tav7 (2024)'!$A$41</c:f>
              <c:strCache>
                <c:ptCount val="1"/>
                <c:pt idx="0">
                  <c:v>tot.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'Tav7 (2024)'!$B$38:$H$38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'Tav7 (2024)'!$B$41:$H$41</c:f>
              <c:numCache>
                <c:formatCode>0.0</c:formatCode>
                <c:ptCount val="7"/>
                <c:pt idx="0">
                  <c:v>56.058883000000002</c:v>
                </c:pt>
                <c:pt idx="1">
                  <c:v>54.546900999999998</c:v>
                </c:pt>
                <c:pt idx="2">
                  <c:v>55.208067</c:v>
                </c:pt>
                <c:pt idx="3">
                  <c:v>52.864932000000003</c:v>
                </c:pt>
                <c:pt idx="4">
                  <c:v>54.031553000000002</c:v>
                </c:pt>
                <c:pt idx="5">
                  <c:v>54.869728000000002</c:v>
                </c:pt>
                <c:pt idx="6">
                  <c:v>50.793444999999998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9-420E-9F6C-9207378A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8480"/>
        <c:axId val="1"/>
      </c:lineChart>
      <c:catAx>
        <c:axId val="82553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"/>
          <c:min val="45"/>
        </c:scaling>
        <c:delete val="0"/>
        <c:axPos val="l"/>
        <c:numFmt formatCode="0.0" sourceLinked="1"/>
        <c:majorTickMark val="none"/>
        <c:minorTickMark val="none"/>
        <c:tickLblPos val="nextTo"/>
        <c:crossAx val="8255384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355600</xdr:colOff>
      <xdr:row>2</xdr:row>
      <xdr:rowOff>130176</xdr:rowOff>
    </xdr:from>
    <xdr:to>
      <xdr:col>16</xdr:col>
      <xdr:colOff>336550</xdr:colOff>
      <xdr:row>15</xdr:row>
      <xdr:rowOff>660400</xdr:rowOff>
    </xdr:to>
    <xdr:graphicFrame macro="">
      <xdr:nvGraphicFramePr>
        <xdr:cNvPr id="1070" name="Grafico 1">
          <a:extLst>
            <a:ext uri="{FF2B5EF4-FFF2-40B4-BE49-F238E27FC236}">
              <a16:creationId xmlns:a16="http://schemas.microsoft.com/office/drawing/2014/main" id="{4D7BDDF7-8644-CAE0-5F0C-BD0F53960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327025</xdr:colOff>
      <xdr:row>17</xdr:row>
      <xdr:rowOff>44449</xdr:rowOff>
    </xdr:from>
    <xdr:to>
      <xdr:col>16</xdr:col>
      <xdr:colOff>304798</xdr:colOff>
      <xdr:row>34</xdr:row>
      <xdr:rowOff>53974</xdr:rowOff>
    </xdr:to>
    <xdr:graphicFrame macro="">
      <xdr:nvGraphicFramePr>
        <xdr:cNvPr id="1071" name="Grafico 2">
          <a:extLst>
            <a:ext uri="{FF2B5EF4-FFF2-40B4-BE49-F238E27FC236}">
              <a16:creationId xmlns:a16="http://schemas.microsoft.com/office/drawing/2014/main" id="{42EFD35F-1D00-2CF3-D875-DCF705F24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171450</xdr:colOff>
      <xdr:row>41</xdr:row>
      <xdr:rowOff>12700</xdr:rowOff>
    </xdr:from>
    <xdr:to>
      <xdr:col>16</xdr:col>
      <xdr:colOff>152400</xdr:colOff>
      <xdr:row>57</xdr:row>
      <xdr:rowOff>263525</xdr:rowOff>
    </xdr:to>
    <xdr:graphicFrame macro="">
      <xdr:nvGraphicFramePr>
        <xdr:cNvPr id="1072" name="Grafico 3">
          <a:extLst>
            <a:ext uri="{FF2B5EF4-FFF2-40B4-BE49-F238E27FC236}">
              <a16:creationId xmlns:a16="http://schemas.microsoft.com/office/drawing/2014/main" id="{E7E186B8-2284-A0FF-3389-0894F33A6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</xdr:rowOff>
    </xdr:from>
    <xdr:to>
      <xdr:col>10</xdr:col>
      <xdr:colOff>304800</xdr:colOff>
      <xdr:row>27</xdr:row>
      <xdr:rowOff>85725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5CA60AC-5C6B-E8D2-2F0C-D768AB8FA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42</xdr:row>
      <xdr:rowOff>9525</xdr:rowOff>
    </xdr:from>
    <xdr:to>
      <xdr:col>10</xdr:col>
      <xdr:colOff>333375</xdr:colOff>
      <xdr:row>56</xdr:row>
      <xdr:rowOff>85725</xdr:rowOff>
    </xdr:to>
    <xdr:graphicFrame macro="">
      <xdr:nvGraphicFramePr>
        <xdr:cNvPr id="2080" name="Grafico 2">
          <a:extLst>
            <a:ext uri="{FF2B5EF4-FFF2-40B4-BE49-F238E27FC236}">
              <a16:creationId xmlns:a16="http://schemas.microsoft.com/office/drawing/2014/main" id="{07C02F69-0A03-8E0B-83B8-FF26B8348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9525</xdr:rowOff>
    </xdr:from>
    <xdr:to>
      <xdr:col>10</xdr:col>
      <xdr:colOff>333375</xdr:colOff>
      <xdr:row>28</xdr:row>
      <xdr:rowOff>85725</xdr:rowOff>
    </xdr:to>
    <xdr:graphicFrame macro="">
      <xdr:nvGraphicFramePr>
        <xdr:cNvPr id="3103" name="Grafico 1">
          <a:extLst>
            <a:ext uri="{FF2B5EF4-FFF2-40B4-BE49-F238E27FC236}">
              <a16:creationId xmlns:a16="http://schemas.microsoft.com/office/drawing/2014/main" id="{057F8E77-7619-2850-4005-43EC53201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44</xdr:row>
      <xdr:rowOff>9525</xdr:rowOff>
    </xdr:from>
    <xdr:to>
      <xdr:col>10</xdr:col>
      <xdr:colOff>333375</xdr:colOff>
      <xdr:row>58</xdr:row>
      <xdr:rowOff>85725</xdr:rowOff>
    </xdr:to>
    <xdr:graphicFrame macro="">
      <xdr:nvGraphicFramePr>
        <xdr:cNvPr id="3104" name="Grafico 2">
          <a:extLst>
            <a:ext uri="{FF2B5EF4-FFF2-40B4-BE49-F238E27FC236}">
              <a16:creationId xmlns:a16="http://schemas.microsoft.com/office/drawing/2014/main" id="{DDF8C77C-023C-66E8-D17C-CF0971C8B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9525</xdr:rowOff>
    </xdr:from>
    <xdr:to>
      <xdr:col>9</xdr:col>
      <xdr:colOff>333375</xdr:colOff>
      <xdr:row>27</xdr:row>
      <xdr:rowOff>85725</xdr:rowOff>
    </xdr:to>
    <xdr:graphicFrame macro="">
      <xdr:nvGraphicFramePr>
        <xdr:cNvPr id="4127" name="Grafico 1">
          <a:extLst>
            <a:ext uri="{FF2B5EF4-FFF2-40B4-BE49-F238E27FC236}">
              <a16:creationId xmlns:a16="http://schemas.microsoft.com/office/drawing/2014/main" id="{D0C931B6-66E3-1AE9-4BED-F011C3BEF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44</xdr:row>
      <xdr:rowOff>9525</xdr:rowOff>
    </xdr:from>
    <xdr:to>
      <xdr:col>9</xdr:col>
      <xdr:colOff>333375</xdr:colOff>
      <xdr:row>58</xdr:row>
      <xdr:rowOff>85725</xdr:rowOff>
    </xdr:to>
    <xdr:graphicFrame macro="">
      <xdr:nvGraphicFramePr>
        <xdr:cNvPr id="4128" name="Grafico 2">
          <a:extLst>
            <a:ext uri="{FF2B5EF4-FFF2-40B4-BE49-F238E27FC236}">
              <a16:creationId xmlns:a16="http://schemas.microsoft.com/office/drawing/2014/main" id="{516F7D9C-1BAC-1CF0-A600-C5884D4C7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uffiani Roberta" id="{88577BAE-18E4-48A5-BB8D-5A3A90DC8E7A}" userId="S::rcuffiani@provincia.ra.it::04857c21-4c2d-4578-9ffa-e06075902323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0" dT="2025-11-28T13:12:25.59" personId="{88577BAE-18E4-48A5-BB8D-5A3A90DC8E7A}" id="{1DF0406A-F84B-4241-AB1A-917CFF22895E}">
    <text xml:space="preserve">La variazione rilevata, da –15,1 a –14,6, deve essere interpretata come incrementale. In un dominio numerico negativo, infatti, l’ordinamento naturale implica che un valore più prossimo allo zero è maggiore rispetto a uno più distante.
Pertanto, la transizione da –15,1 a –14,6 rappresenta un aumento del valore. La variazione differenziale è computata come:
Δ=−14,6−⁅−⁆⁅15,1⁆⁅ ⁆⁅=+0,5⁆Δ=−14,6−(−15,1)=+0,5 
Il segno positivo di ΔΔ attesta un miglioramento del parametro misurato, benché la magnitudine numerica assoluta si riduca. Ciò è coerente con le proprietà dell’ordinamento nei valori negativi.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E8B6-B2D1-4B76-B235-A06885B1CDA1}">
  <sheetPr>
    <tabColor theme="4" tint="0.79998168889431442"/>
  </sheetPr>
  <dimension ref="A1:V58"/>
  <sheetViews>
    <sheetView tabSelected="1" zoomScaleNormal="100" workbookViewId="0">
      <selection sqref="A1:I1"/>
    </sheetView>
  </sheetViews>
  <sheetFormatPr defaultColWidth="9.140625" defaultRowHeight="16.5" x14ac:dyDescent="0.3"/>
  <cols>
    <col min="1" max="1" width="30.7109375" style="2" customWidth="1"/>
    <col min="2" max="9" width="9.140625" style="2"/>
    <col min="10" max="17" width="0" style="2" hidden="1" customWidth="1"/>
    <col min="18" max="18" width="9.140625" style="2"/>
    <col min="19" max="19" width="11" style="2" customWidth="1"/>
    <col min="20" max="16384" width="9.140625" style="2"/>
  </cols>
  <sheetData>
    <row r="1" spans="1:22" ht="36" customHeight="1" x14ac:dyDescent="0.3">
      <c r="A1" s="280" t="s">
        <v>65</v>
      </c>
      <c r="B1" s="280"/>
      <c r="C1" s="280"/>
      <c r="D1" s="280"/>
      <c r="E1" s="280"/>
      <c r="F1" s="280"/>
      <c r="G1" s="280"/>
      <c r="H1" s="280"/>
      <c r="I1" s="280"/>
    </row>
    <row r="2" spans="1:22" s="3" customFormat="1" ht="12.75" x14ac:dyDescent="0.25">
      <c r="A2" s="3" t="s">
        <v>66</v>
      </c>
    </row>
    <row r="3" spans="1:22" s="3" customFormat="1" ht="13.5" thickBot="1" x14ac:dyDescent="0.3"/>
    <row r="4" spans="1:22" ht="17.25" thickBot="1" x14ac:dyDescent="0.35">
      <c r="A4" s="4" t="s">
        <v>1</v>
      </c>
      <c r="B4" s="21"/>
      <c r="C4" s="22">
        <v>2018</v>
      </c>
      <c r="D4" s="21">
        <v>2019</v>
      </c>
      <c r="E4" s="22">
        <v>2020</v>
      </c>
      <c r="F4" s="22">
        <v>2021</v>
      </c>
      <c r="G4" s="21">
        <v>2022</v>
      </c>
      <c r="H4" s="21">
        <v>2023</v>
      </c>
      <c r="I4" s="49">
        <v>2024</v>
      </c>
    </row>
    <row r="5" spans="1:22" x14ac:dyDescent="0.3">
      <c r="A5" s="285" t="s">
        <v>7</v>
      </c>
      <c r="B5" s="23" t="s">
        <v>8</v>
      </c>
      <c r="C5" s="177">
        <v>94.873000000000005</v>
      </c>
      <c r="D5" s="177">
        <v>95.950999999999993</v>
      </c>
      <c r="E5" s="177">
        <v>91.932000000000002</v>
      </c>
      <c r="F5" s="178">
        <v>95.537000000000006</v>
      </c>
      <c r="G5" s="177">
        <v>96.120999999999995</v>
      </c>
      <c r="H5" s="179">
        <v>94.537999999999997</v>
      </c>
      <c r="I5" s="180">
        <v>96.307000000000002</v>
      </c>
      <c r="K5" s="131"/>
      <c r="L5" s="132"/>
      <c r="M5" s="131"/>
      <c r="N5" s="132"/>
      <c r="O5" s="131"/>
    </row>
    <row r="6" spans="1:22" x14ac:dyDescent="0.3">
      <c r="A6" s="286"/>
      <c r="B6" s="28" t="s">
        <v>9</v>
      </c>
      <c r="C6" s="181">
        <v>75.599000000000004</v>
      </c>
      <c r="D6" s="181">
        <v>78.900999999999996</v>
      </c>
      <c r="E6" s="181">
        <v>73.736000000000004</v>
      </c>
      <c r="F6" s="182">
        <v>76.146000000000001</v>
      </c>
      <c r="G6" s="181">
        <v>76.323999999999998</v>
      </c>
      <c r="H6" s="183">
        <v>75.611000000000004</v>
      </c>
      <c r="I6" s="180">
        <v>77.081000000000003</v>
      </c>
    </row>
    <row r="7" spans="1:22" x14ac:dyDescent="0.3">
      <c r="A7" s="286"/>
      <c r="B7" s="28" t="s">
        <v>10</v>
      </c>
      <c r="C7" s="181">
        <v>170.47200000000001</v>
      </c>
      <c r="D7" s="181">
        <v>174.852</v>
      </c>
      <c r="E7" s="181">
        <v>165.66900000000001</v>
      </c>
      <c r="F7" s="182">
        <v>171.68299999999999</v>
      </c>
      <c r="G7" s="181">
        <v>172.44499999999999</v>
      </c>
      <c r="H7" s="183">
        <v>170.149</v>
      </c>
      <c r="I7" s="180">
        <v>173.38800000000001</v>
      </c>
    </row>
    <row r="8" spans="1:22" ht="52.5" thickBot="1" x14ac:dyDescent="0.35">
      <c r="A8" s="288"/>
      <c r="B8" s="176" t="s">
        <v>70</v>
      </c>
      <c r="C8" s="133">
        <f>(C6-C5)/C5</f>
        <v>-0.20315579775067721</v>
      </c>
      <c r="D8" s="133">
        <f t="shared" ref="D8:I8" si="0">(D6-D5)/D5</f>
        <v>-0.17769486508738833</v>
      </c>
      <c r="E8" s="133">
        <f t="shared" si="0"/>
        <v>-0.19792890397250137</v>
      </c>
      <c r="F8" s="133">
        <f t="shared" si="0"/>
        <v>-0.2029684834148027</v>
      </c>
      <c r="G8" s="133">
        <f t="shared" si="0"/>
        <v>-0.2059591556475692</v>
      </c>
      <c r="H8" s="133">
        <f t="shared" si="0"/>
        <v>-0.20020520848759221</v>
      </c>
      <c r="I8" s="133">
        <f t="shared" si="0"/>
        <v>-0.19963242547270707</v>
      </c>
      <c r="J8" s="116"/>
      <c r="L8" s="116"/>
    </row>
    <row r="9" spans="1:22" ht="13.9" customHeight="1" x14ac:dyDescent="0.3">
      <c r="A9" s="282" t="s">
        <v>12</v>
      </c>
      <c r="B9" s="23" t="s">
        <v>8</v>
      </c>
      <c r="C9" s="177">
        <f t="shared" ref="C9:I11" si="1">C13-C5</f>
        <v>3.9549999999999983</v>
      </c>
      <c r="D9" s="177">
        <f t="shared" si="1"/>
        <v>3.0630000000000024</v>
      </c>
      <c r="E9" s="177">
        <f t="shared" si="1"/>
        <v>4.5219999999999914</v>
      </c>
      <c r="F9" s="178">
        <f t="shared" si="1"/>
        <v>4.5479999999999876</v>
      </c>
      <c r="G9" s="177">
        <f t="shared" si="1"/>
        <v>3.578000000000003</v>
      </c>
      <c r="H9" s="179">
        <f t="shared" si="1"/>
        <v>3.4560000000000031</v>
      </c>
      <c r="I9" s="184">
        <f t="shared" si="1"/>
        <v>3.6389999999999958</v>
      </c>
      <c r="J9" s="137">
        <v>3.6000000000000085</v>
      </c>
    </row>
    <row r="10" spans="1:22" x14ac:dyDescent="0.3">
      <c r="A10" s="283"/>
      <c r="B10" s="28" t="s">
        <v>9</v>
      </c>
      <c r="C10" s="181">
        <f t="shared" si="1"/>
        <v>6.367999999999995</v>
      </c>
      <c r="D10" s="181">
        <f t="shared" si="1"/>
        <v>5.3059999999999974</v>
      </c>
      <c r="E10" s="181">
        <f t="shared" si="1"/>
        <v>7.6679999999999922</v>
      </c>
      <c r="F10" s="182">
        <f t="shared" si="1"/>
        <v>6.7579999999999956</v>
      </c>
      <c r="G10" s="181">
        <f t="shared" si="1"/>
        <v>6.2399999999999949</v>
      </c>
      <c r="H10" s="183">
        <f t="shared" si="1"/>
        <v>4.7549999999999955</v>
      </c>
      <c r="I10" s="184">
        <f t="shared" si="1"/>
        <v>3.7479999999999905</v>
      </c>
      <c r="J10" s="137">
        <v>3.7000000000000028</v>
      </c>
    </row>
    <row r="11" spans="1:22" x14ac:dyDescent="0.3">
      <c r="A11" s="283"/>
      <c r="B11" s="28" t="s">
        <v>13</v>
      </c>
      <c r="C11" s="181">
        <f t="shared" si="1"/>
        <v>10.322999999999979</v>
      </c>
      <c r="D11" s="181">
        <f t="shared" si="1"/>
        <v>8.3689999999999998</v>
      </c>
      <c r="E11" s="181">
        <f t="shared" si="1"/>
        <v>12.187999999999988</v>
      </c>
      <c r="F11" s="182">
        <f t="shared" si="1"/>
        <v>11.306000000000012</v>
      </c>
      <c r="G11" s="181">
        <f t="shared" si="1"/>
        <v>9.8180000000000121</v>
      </c>
      <c r="H11" s="183">
        <f t="shared" si="1"/>
        <v>8.2110000000000127</v>
      </c>
      <c r="I11" s="180">
        <f t="shared" si="1"/>
        <v>7.3870000000000005</v>
      </c>
      <c r="J11" s="137">
        <v>7.4000000000000057</v>
      </c>
      <c r="S11" s="90"/>
    </row>
    <row r="12" spans="1:22" ht="52.5" thickBot="1" x14ac:dyDescent="0.35">
      <c r="A12" s="289"/>
      <c r="B12" s="176" t="s">
        <v>70</v>
      </c>
      <c r="C12" s="133">
        <f>(C10-C9)/C9</f>
        <v>0.61011378002528383</v>
      </c>
      <c r="D12" s="133">
        <f t="shared" ref="D12:I12" si="2">(D10-D9)/D9</f>
        <v>0.73228860594188483</v>
      </c>
      <c r="E12" s="133">
        <f t="shared" si="2"/>
        <v>0.6957098628925269</v>
      </c>
      <c r="F12" s="133">
        <f t="shared" si="2"/>
        <v>0.48592788038698637</v>
      </c>
      <c r="G12" s="133">
        <f t="shared" si="2"/>
        <v>0.74399105645611785</v>
      </c>
      <c r="H12" s="133">
        <f t="shared" si="2"/>
        <v>0.37586805555555303</v>
      </c>
      <c r="I12" s="133">
        <f t="shared" si="2"/>
        <v>2.9953283869193398E-2</v>
      </c>
      <c r="J12" s="138">
        <f t="shared" ref="J12" si="3">(J10-J9)/J10</f>
        <v>2.7027027027025471E-2</v>
      </c>
    </row>
    <row r="13" spans="1:22" x14ac:dyDescent="0.3">
      <c r="A13" s="290" t="s">
        <v>14</v>
      </c>
      <c r="B13" s="139" t="s">
        <v>8</v>
      </c>
      <c r="C13" s="185">
        <v>98.828000000000003</v>
      </c>
      <c r="D13" s="185">
        <v>99.013999999999996</v>
      </c>
      <c r="E13" s="185">
        <v>96.453999999999994</v>
      </c>
      <c r="F13" s="186">
        <v>100.08499999999999</v>
      </c>
      <c r="G13" s="185">
        <v>99.698999999999998</v>
      </c>
      <c r="H13" s="187">
        <v>97.994</v>
      </c>
      <c r="I13" s="188">
        <v>99.945999999999998</v>
      </c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</row>
    <row r="14" spans="1:22" x14ac:dyDescent="0.3">
      <c r="A14" s="286"/>
      <c r="B14" s="28" t="s">
        <v>9</v>
      </c>
      <c r="C14" s="181">
        <v>81.966999999999999</v>
      </c>
      <c r="D14" s="181">
        <v>84.206999999999994</v>
      </c>
      <c r="E14" s="181">
        <v>81.403999999999996</v>
      </c>
      <c r="F14" s="182">
        <v>82.903999999999996</v>
      </c>
      <c r="G14" s="181">
        <v>82.563999999999993</v>
      </c>
      <c r="H14" s="183">
        <v>80.366</v>
      </c>
      <c r="I14" s="180">
        <v>80.828999999999994</v>
      </c>
    </row>
    <row r="15" spans="1:22" x14ac:dyDescent="0.3">
      <c r="A15" s="286"/>
      <c r="B15" s="28" t="s">
        <v>13</v>
      </c>
      <c r="C15" s="181">
        <v>180.79499999999999</v>
      </c>
      <c r="D15" s="181">
        <v>183.221</v>
      </c>
      <c r="E15" s="181">
        <v>177.857</v>
      </c>
      <c r="F15" s="182">
        <v>182.989</v>
      </c>
      <c r="G15" s="181">
        <v>182.26300000000001</v>
      </c>
      <c r="H15" s="183">
        <v>178.36</v>
      </c>
      <c r="I15" s="180">
        <v>180.77500000000001</v>
      </c>
    </row>
    <row r="16" spans="1:22" ht="56.25" customHeight="1" thickBot="1" x14ac:dyDescent="0.35">
      <c r="A16" s="288"/>
      <c r="B16" s="176" t="s">
        <v>70</v>
      </c>
      <c r="C16" s="252">
        <f>(C14-C13)/C13</f>
        <v>-0.17060954385396854</v>
      </c>
      <c r="D16" s="133">
        <f t="shared" ref="D16:I16" si="4">(D14-D13)/D13</f>
        <v>-0.14954450885733334</v>
      </c>
      <c r="E16" s="133">
        <f t="shared" si="4"/>
        <v>-0.15603292761316273</v>
      </c>
      <c r="F16" s="133">
        <f t="shared" si="4"/>
        <v>-0.17166408552730178</v>
      </c>
      <c r="G16" s="133">
        <f t="shared" si="4"/>
        <v>-0.17186732063511173</v>
      </c>
      <c r="H16" s="133">
        <f t="shared" si="4"/>
        <v>-0.17988856460599628</v>
      </c>
      <c r="I16" s="133">
        <f t="shared" si="4"/>
        <v>-0.19127328757529072</v>
      </c>
    </row>
    <row r="17" spans="1:21" x14ac:dyDescent="0.3">
      <c r="A17" s="290" t="s">
        <v>16</v>
      </c>
      <c r="B17" s="139" t="s">
        <v>8</v>
      </c>
      <c r="C17" s="185">
        <v>43.116999999999997</v>
      </c>
      <c r="D17" s="185">
        <v>42.338999999999999</v>
      </c>
      <c r="E17" s="185">
        <v>44.365000000000002</v>
      </c>
      <c r="F17" s="186">
        <v>41.076000000000001</v>
      </c>
      <c r="G17" s="185">
        <v>41.845999999999997</v>
      </c>
      <c r="H17" s="189">
        <v>43.634</v>
      </c>
      <c r="I17" s="190">
        <v>41.844999999999999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x14ac:dyDescent="0.3">
      <c r="A18" s="286"/>
      <c r="B18" s="28" t="s">
        <v>9</v>
      </c>
      <c r="C18" s="181">
        <v>61.633000000000003</v>
      </c>
      <c r="D18" s="181">
        <v>59.320999999999998</v>
      </c>
      <c r="E18" s="181">
        <v>62.097999999999999</v>
      </c>
      <c r="F18" s="182">
        <v>60.271000000000001</v>
      </c>
      <c r="G18" s="181">
        <v>60.143999999999998</v>
      </c>
      <c r="H18" s="183">
        <v>62.238999999999997</v>
      </c>
      <c r="I18" s="180">
        <v>62.241999999999997</v>
      </c>
    </row>
    <row r="19" spans="1:21" x14ac:dyDescent="0.3">
      <c r="A19" s="286"/>
      <c r="B19" s="28" t="s">
        <v>13</v>
      </c>
      <c r="C19" s="181">
        <v>104.75</v>
      </c>
      <c r="D19" s="181">
        <v>101.66</v>
      </c>
      <c r="E19" s="181">
        <v>106.46299999999999</v>
      </c>
      <c r="F19" s="182">
        <v>101.348</v>
      </c>
      <c r="G19" s="181">
        <v>101.99</v>
      </c>
      <c r="H19" s="183">
        <v>105.873</v>
      </c>
      <c r="I19" s="180">
        <v>104.086</v>
      </c>
    </row>
    <row r="20" spans="1:21" ht="52.5" thickBot="1" x14ac:dyDescent="0.35">
      <c r="A20" s="288"/>
      <c r="B20" s="176" t="s">
        <v>70</v>
      </c>
      <c r="C20" s="133">
        <f>(C18-C17)/C17</f>
        <v>0.42943618526335336</v>
      </c>
      <c r="D20" s="133">
        <f t="shared" ref="D20:I20" si="5">(D18-D17)/D17</f>
        <v>0.40109591629466923</v>
      </c>
      <c r="E20" s="133">
        <f t="shared" si="5"/>
        <v>0.39970697621999313</v>
      </c>
      <c r="F20" s="133">
        <f t="shared" si="5"/>
        <v>0.46730450871555168</v>
      </c>
      <c r="G20" s="133">
        <f t="shared" si="5"/>
        <v>0.43726998996319849</v>
      </c>
      <c r="H20" s="133">
        <f t="shared" si="5"/>
        <v>0.42638767933263044</v>
      </c>
      <c r="I20" s="133">
        <f t="shared" si="5"/>
        <v>0.4874417493129406</v>
      </c>
    </row>
    <row r="22" spans="1:21" ht="17.25" thickBot="1" x14ac:dyDescent="0.35"/>
    <row r="23" spans="1:21" ht="17.25" thickBot="1" x14ac:dyDescent="0.35">
      <c r="A23" s="4" t="s">
        <v>20</v>
      </c>
      <c r="B23" s="21"/>
      <c r="C23" s="22">
        <v>2018</v>
      </c>
      <c r="D23" s="21">
        <v>2019</v>
      </c>
      <c r="E23" s="22">
        <v>2020</v>
      </c>
      <c r="F23" s="22">
        <v>2021</v>
      </c>
      <c r="G23" s="21">
        <v>2022</v>
      </c>
      <c r="H23" s="21">
        <v>2023</v>
      </c>
      <c r="I23" s="49">
        <v>2024</v>
      </c>
    </row>
    <row r="24" spans="1:21" x14ac:dyDescent="0.3">
      <c r="A24" s="285" t="s">
        <v>7</v>
      </c>
      <c r="B24" s="23" t="s">
        <v>8</v>
      </c>
      <c r="C24" s="191">
        <v>1101.954</v>
      </c>
      <c r="D24" s="191">
        <v>1110.597</v>
      </c>
      <c r="E24" s="191">
        <v>1087.3910000000001</v>
      </c>
      <c r="F24" s="192">
        <v>1097.5039999999999</v>
      </c>
      <c r="G24" s="191">
        <v>1103.1400000000001</v>
      </c>
      <c r="H24" s="193">
        <v>1115.0219999999999</v>
      </c>
      <c r="I24" s="194">
        <v>1128.703</v>
      </c>
    </row>
    <row r="25" spans="1:21" x14ac:dyDescent="0.3">
      <c r="A25" s="286"/>
      <c r="B25" s="28" t="s">
        <v>9</v>
      </c>
      <c r="C25" s="195">
        <v>894.38099999999997</v>
      </c>
      <c r="D25" s="195">
        <v>915.41499999999996</v>
      </c>
      <c r="E25" s="195">
        <v>878.84699999999998</v>
      </c>
      <c r="F25" s="196">
        <v>880.93899999999996</v>
      </c>
      <c r="G25" s="195">
        <v>898.13199999999995</v>
      </c>
      <c r="H25" s="197">
        <v>908.12800000000004</v>
      </c>
      <c r="I25" s="194">
        <v>903.93200000000002</v>
      </c>
    </row>
    <row r="26" spans="1:21" x14ac:dyDescent="0.3">
      <c r="A26" s="286"/>
      <c r="B26" s="28" t="s">
        <v>10</v>
      </c>
      <c r="C26" s="195">
        <v>1996.335</v>
      </c>
      <c r="D26" s="195">
        <v>2026.0119999999999</v>
      </c>
      <c r="E26" s="195">
        <v>1966.2370000000001</v>
      </c>
      <c r="F26" s="196">
        <v>1978.442</v>
      </c>
      <c r="G26" s="195">
        <v>2001.2719999999999</v>
      </c>
      <c r="H26" s="197">
        <v>2023.15</v>
      </c>
      <c r="I26" s="198">
        <v>2032.635</v>
      </c>
    </row>
    <row r="27" spans="1:21" ht="52.5" thickBot="1" x14ac:dyDescent="0.35">
      <c r="A27" s="288"/>
      <c r="B27" s="176" t="s">
        <v>70</v>
      </c>
      <c r="C27" s="133">
        <f>(C25-C24)/C24</f>
        <v>-0.18836811699943917</v>
      </c>
      <c r="D27" s="133">
        <f t="shared" ref="D27:I27" si="6">(D25-D24)/D24</f>
        <v>-0.17574511726575889</v>
      </c>
      <c r="E27" s="133">
        <f t="shared" si="6"/>
        <v>-0.19178382017140116</v>
      </c>
      <c r="F27" s="134">
        <f t="shared" si="6"/>
        <v>-0.1973250211388751</v>
      </c>
      <c r="G27" s="133">
        <f t="shared" si="6"/>
        <v>-0.18584041916710492</v>
      </c>
      <c r="H27" s="135">
        <f t="shared" si="6"/>
        <v>-0.18555149584492495</v>
      </c>
      <c r="I27" s="136">
        <f t="shared" si="6"/>
        <v>-0.19914096090822825</v>
      </c>
    </row>
    <row r="28" spans="1:21" ht="13.9" customHeight="1" x14ac:dyDescent="0.3">
      <c r="A28" s="282" t="s">
        <v>12</v>
      </c>
      <c r="B28" s="23" t="s">
        <v>8</v>
      </c>
      <c r="C28" s="177">
        <f t="shared" ref="C28:I28" si="7">C32-C24</f>
        <v>52.957000000000107</v>
      </c>
      <c r="D28" s="177">
        <f t="shared" si="7"/>
        <v>53.839999999999918</v>
      </c>
      <c r="E28" s="177">
        <f t="shared" si="7"/>
        <v>56.401999999999816</v>
      </c>
      <c r="F28" s="178">
        <f t="shared" si="7"/>
        <v>45.274000000000115</v>
      </c>
      <c r="G28" s="177">
        <f t="shared" si="7"/>
        <v>46.429999999999836</v>
      </c>
      <c r="H28" s="179">
        <f t="shared" si="7"/>
        <v>44.686000000000149</v>
      </c>
      <c r="I28" s="180">
        <f t="shared" si="7"/>
        <v>39.964999999999918</v>
      </c>
    </row>
    <row r="29" spans="1:21" x14ac:dyDescent="0.3">
      <c r="A29" s="283"/>
      <c r="B29" s="28" t="s">
        <v>9</v>
      </c>
      <c r="C29" s="181">
        <f t="shared" ref="C29:I30" si="8">C33-C25</f>
        <v>69.923999999999978</v>
      </c>
      <c r="D29" s="181">
        <f t="shared" si="8"/>
        <v>64.565000000000055</v>
      </c>
      <c r="E29" s="181">
        <f t="shared" si="8"/>
        <v>66.177999999999997</v>
      </c>
      <c r="F29" s="182">
        <f t="shared" si="8"/>
        <v>68.413000000000011</v>
      </c>
      <c r="G29" s="181">
        <f t="shared" si="8"/>
        <v>58.869000000000028</v>
      </c>
      <c r="H29" s="183">
        <f t="shared" si="8"/>
        <v>60.418999999999983</v>
      </c>
      <c r="I29" s="180">
        <f t="shared" si="8"/>
        <v>51.256999999999948</v>
      </c>
    </row>
    <row r="30" spans="1:21" x14ac:dyDescent="0.3">
      <c r="A30" s="283"/>
      <c r="B30" s="28" t="s">
        <v>13</v>
      </c>
      <c r="C30" s="181">
        <f t="shared" si="8"/>
        <v>122.88099999999986</v>
      </c>
      <c r="D30" s="181">
        <f t="shared" si="8"/>
        <v>118.40499999999997</v>
      </c>
      <c r="E30" s="181">
        <f t="shared" si="8"/>
        <v>122.58100000000013</v>
      </c>
      <c r="F30" s="182">
        <f t="shared" si="8"/>
        <v>113.6880000000001</v>
      </c>
      <c r="G30" s="181">
        <f t="shared" si="8"/>
        <v>105.29899999999998</v>
      </c>
      <c r="H30" s="183">
        <f t="shared" si="8"/>
        <v>105.10500000000002</v>
      </c>
      <c r="I30" s="180">
        <f t="shared" si="8"/>
        <v>91.22199999999998</v>
      </c>
    </row>
    <row r="31" spans="1:21" ht="52.5" thickBot="1" x14ac:dyDescent="0.35">
      <c r="A31" s="289"/>
      <c r="B31" s="176" t="s">
        <v>70</v>
      </c>
      <c r="C31" s="133">
        <f>(C29-C28)/C28</f>
        <v>0.32039201616405455</v>
      </c>
      <c r="D31" s="133">
        <f t="shared" ref="D31:I31" si="9">(D29-D28)/D28</f>
        <v>0.19920133729569378</v>
      </c>
      <c r="E31" s="133">
        <f t="shared" si="9"/>
        <v>0.17332718697918892</v>
      </c>
      <c r="F31" s="134">
        <f t="shared" si="9"/>
        <v>0.51108804170163535</v>
      </c>
      <c r="G31" s="133">
        <f t="shared" si="9"/>
        <v>0.26790867973293636</v>
      </c>
      <c r="H31" s="135">
        <f t="shared" si="9"/>
        <v>0.35207895090184355</v>
      </c>
      <c r="I31" s="136">
        <f t="shared" si="9"/>
        <v>0.28254722882522337</v>
      </c>
    </row>
    <row r="32" spans="1:21" x14ac:dyDescent="0.3">
      <c r="A32" s="290" t="s">
        <v>14</v>
      </c>
      <c r="B32" s="23" t="s">
        <v>8</v>
      </c>
      <c r="C32" s="191">
        <v>1154.9110000000001</v>
      </c>
      <c r="D32" s="191">
        <v>1164.4369999999999</v>
      </c>
      <c r="E32" s="191">
        <v>1143.7929999999999</v>
      </c>
      <c r="F32" s="192">
        <v>1142.778</v>
      </c>
      <c r="G32" s="191">
        <v>1149.57</v>
      </c>
      <c r="H32" s="193">
        <v>1159.7080000000001</v>
      </c>
      <c r="I32" s="194">
        <v>1168.6679999999999</v>
      </c>
      <c r="K32" s="131"/>
      <c r="L32" s="132"/>
      <c r="M32" s="131"/>
      <c r="N32" s="132"/>
      <c r="O32" s="131"/>
      <c r="P32" s="132"/>
      <c r="Q32" s="131"/>
      <c r="R32" s="132"/>
      <c r="S32" s="131"/>
      <c r="T32" s="132"/>
      <c r="U32" s="131"/>
    </row>
    <row r="33" spans="1:9" x14ac:dyDescent="0.3">
      <c r="A33" s="286"/>
      <c r="B33" s="28" t="s">
        <v>9</v>
      </c>
      <c r="C33" s="195">
        <v>964.30499999999995</v>
      </c>
      <c r="D33" s="195">
        <v>979.98</v>
      </c>
      <c r="E33" s="195">
        <v>945.02499999999998</v>
      </c>
      <c r="F33" s="196">
        <v>949.35199999999998</v>
      </c>
      <c r="G33" s="195">
        <v>957.00099999999998</v>
      </c>
      <c r="H33" s="197">
        <v>968.54700000000003</v>
      </c>
      <c r="I33" s="194">
        <v>955.18899999999996</v>
      </c>
    </row>
    <row r="34" spans="1:9" x14ac:dyDescent="0.3">
      <c r="A34" s="286"/>
      <c r="B34" s="28" t="s">
        <v>13</v>
      </c>
      <c r="C34" s="195">
        <v>2119.2159999999999</v>
      </c>
      <c r="D34" s="195">
        <v>2144.4169999999999</v>
      </c>
      <c r="E34" s="195">
        <v>2088.8180000000002</v>
      </c>
      <c r="F34" s="196">
        <v>2092.13</v>
      </c>
      <c r="G34" s="195">
        <v>2106.5709999999999</v>
      </c>
      <c r="H34" s="197">
        <v>2128.2550000000001</v>
      </c>
      <c r="I34" s="194">
        <v>2123.857</v>
      </c>
    </row>
    <row r="35" spans="1:9" ht="52.5" thickBot="1" x14ac:dyDescent="0.35">
      <c r="A35" s="288"/>
      <c r="B35" s="176" t="s">
        <v>70</v>
      </c>
      <c r="C35" s="133">
        <f>(C33-C32)/C32</f>
        <v>-0.16503955716068172</v>
      </c>
      <c r="D35" s="133">
        <f t="shared" ref="D35:I35" si="10">(D33-D32)/D32</f>
        <v>-0.15840874173527628</v>
      </c>
      <c r="E35" s="133">
        <f t="shared" si="10"/>
        <v>-0.17377969615131403</v>
      </c>
      <c r="F35" s="134">
        <f t="shared" si="10"/>
        <v>-0.16925947121838192</v>
      </c>
      <c r="G35" s="133">
        <f t="shared" si="10"/>
        <v>-0.16751393999495462</v>
      </c>
      <c r="H35" s="135">
        <f t="shared" si="10"/>
        <v>-0.16483545858095316</v>
      </c>
      <c r="I35" s="136">
        <f t="shared" si="10"/>
        <v>-0.18266864498728463</v>
      </c>
    </row>
    <row r="36" spans="1:9" x14ac:dyDescent="0.3">
      <c r="A36" s="290" t="s">
        <v>16</v>
      </c>
      <c r="B36" s="139" t="s">
        <v>8</v>
      </c>
      <c r="C36" s="199">
        <v>469.85599999999999</v>
      </c>
      <c r="D36" s="199">
        <v>467.90899999999999</v>
      </c>
      <c r="E36" s="199">
        <v>491.57799999999997</v>
      </c>
      <c r="F36" s="200">
        <v>497.38</v>
      </c>
      <c r="G36" s="199">
        <v>487.26400000000001</v>
      </c>
      <c r="H36" s="201">
        <v>479.03</v>
      </c>
      <c r="I36" s="202">
        <v>476.55799999999999</v>
      </c>
    </row>
    <row r="37" spans="1:9" x14ac:dyDescent="0.3">
      <c r="A37" s="286"/>
      <c r="B37" s="28" t="s">
        <v>9</v>
      </c>
      <c r="C37" s="195">
        <v>694.24099999999999</v>
      </c>
      <c r="D37" s="195">
        <v>681.55799999999999</v>
      </c>
      <c r="E37" s="195">
        <v>720.27</v>
      </c>
      <c r="F37" s="196">
        <v>714.28499999999997</v>
      </c>
      <c r="G37" s="195">
        <v>697.18799999999999</v>
      </c>
      <c r="H37" s="197">
        <v>681.60799999999995</v>
      </c>
      <c r="I37" s="194">
        <v>702.2</v>
      </c>
    </row>
    <row r="38" spans="1:9" x14ac:dyDescent="0.3">
      <c r="A38" s="286"/>
      <c r="B38" s="28" t="s">
        <v>13</v>
      </c>
      <c r="C38" s="195">
        <v>1164.097</v>
      </c>
      <c r="D38" s="195">
        <v>1149.4670000000001</v>
      </c>
      <c r="E38" s="195">
        <v>1211.848</v>
      </c>
      <c r="F38" s="196">
        <v>1211.6659999999999</v>
      </c>
      <c r="G38" s="195">
        <v>1184.452</v>
      </c>
      <c r="H38" s="197">
        <v>1160.6379999999999</v>
      </c>
      <c r="I38" s="194">
        <v>1178.7570000000001</v>
      </c>
    </row>
    <row r="39" spans="1:9" ht="52.5" thickBot="1" x14ac:dyDescent="0.35">
      <c r="A39" s="288"/>
      <c r="B39" s="176" t="s">
        <v>70</v>
      </c>
      <c r="C39" s="133">
        <f>(C37-C36)/C36</f>
        <v>0.4775612102431383</v>
      </c>
      <c r="D39" s="133">
        <f t="shared" ref="D39:I39" si="11">(D37-D36)/D36</f>
        <v>0.45660374132577064</v>
      </c>
      <c r="E39" s="133">
        <f t="shared" si="11"/>
        <v>0.4652201685185261</v>
      </c>
      <c r="F39" s="134">
        <f t="shared" si="11"/>
        <v>0.43609513852587556</v>
      </c>
      <c r="G39" s="133">
        <f t="shared" si="11"/>
        <v>0.43082189531752801</v>
      </c>
      <c r="H39" s="135">
        <f t="shared" si="11"/>
        <v>0.42289209444084919</v>
      </c>
      <c r="I39" s="136">
        <f t="shared" si="11"/>
        <v>0.47348276600120037</v>
      </c>
    </row>
    <row r="41" spans="1:9" ht="17.25" thickBot="1" x14ac:dyDescent="0.35"/>
    <row r="42" spans="1:9" ht="14.45" customHeight="1" thickBot="1" x14ac:dyDescent="0.35">
      <c r="A42" s="4" t="s">
        <v>17</v>
      </c>
      <c r="B42" s="21"/>
      <c r="C42" s="22">
        <v>2018</v>
      </c>
      <c r="D42" s="21">
        <v>2019</v>
      </c>
      <c r="E42" s="22">
        <v>2020</v>
      </c>
      <c r="F42" s="22">
        <v>2021</v>
      </c>
      <c r="G42" s="48">
        <v>2022</v>
      </c>
      <c r="H42" s="21">
        <v>2023</v>
      </c>
      <c r="I42" s="49">
        <v>2024</v>
      </c>
    </row>
    <row r="43" spans="1:9" x14ac:dyDescent="0.3">
      <c r="A43" s="285" t="s">
        <v>7</v>
      </c>
      <c r="B43" s="23" t="s">
        <v>8</v>
      </c>
      <c r="C43" s="191">
        <v>13282.228999999999</v>
      </c>
      <c r="D43" s="191">
        <v>13335.637000000001</v>
      </c>
      <c r="E43" s="191">
        <v>12987.414000000001</v>
      </c>
      <c r="F43" s="192">
        <v>13043.603999999999</v>
      </c>
      <c r="G43" s="191">
        <v>13350.191000000001</v>
      </c>
      <c r="H43" s="193">
        <v>13591.392</v>
      </c>
      <c r="I43" s="194">
        <v>13764.745999999999</v>
      </c>
    </row>
    <row r="44" spans="1:9" x14ac:dyDescent="0.3">
      <c r="A44" s="286"/>
      <c r="B44" s="28" t="s">
        <v>9</v>
      </c>
      <c r="C44" s="195">
        <v>9676.5020000000004</v>
      </c>
      <c r="D44" s="195">
        <v>9773.7669999999998</v>
      </c>
      <c r="E44" s="195">
        <v>9397.8439999999991</v>
      </c>
      <c r="F44" s="196">
        <v>9510.3520000000008</v>
      </c>
      <c r="G44" s="195">
        <v>9749.1980000000003</v>
      </c>
      <c r="H44" s="197">
        <v>9988.5550000000003</v>
      </c>
      <c r="I44" s="194">
        <v>10167.518</v>
      </c>
    </row>
    <row r="45" spans="1:9" x14ac:dyDescent="0.3">
      <c r="A45" s="286"/>
      <c r="B45" s="28" t="s">
        <v>10</v>
      </c>
      <c r="C45" s="195">
        <v>22958.73</v>
      </c>
      <c r="D45" s="195">
        <v>23109.404999999999</v>
      </c>
      <c r="E45" s="195">
        <v>22385.257000000001</v>
      </c>
      <c r="F45" s="195">
        <v>22553.955000000002</v>
      </c>
      <c r="G45" s="195">
        <v>23099.388999999999</v>
      </c>
      <c r="H45" s="197">
        <v>23579.947</v>
      </c>
      <c r="I45" s="194">
        <v>23932.263999999999</v>
      </c>
    </row>
    <row r="46" spans="1:9" ht="52.5" thickBot="1" x14ac:dyDescent="0.35">
      <c r="A46" s="287"/>
      <c r="B46" s="176" t="s">
        <v>70</v>
      </c>
      <c r="C46" s="140">
        <f>(C44-C43)/C43</f>
        <v>-0.27147002208740711</v>
      </c>
      <c r="D46" s="140">
        <f t="shared" ref="D46:I46" si="12">(D44-D43)/D43</f>
        <v>-0.26709410281638596</v>
      </c>
      <c r="E46" s="140">
        <f t="shared" si="12"/>
        <v>-0.27638835568035341</v>
      </c>
      <c r="F46" s="141">
        <f t="shared" si="12"/>
        <v>-0.27088004204972788</v>
      </c>
      <c r="G46" s="142">
        <f t="shared" si="12"/>
        <v>-0.2697334442630821</v>
      </c>
      <c r="H46" s="143">
        <f t="shared" si="12"/>
        <v>-0.26508226677591223</v>
      </c>
      <c r="I46" s="136">
        <f t="shared" si="12"/>
        <v>-0.26133631525056833</v>
      </c>
    </row>
    <row r="47" spans="1:9" ht="13.9" customHeight="1" x14ac:dyDescent="0.3">
      <c r="A47" s="282" t="s">
        <v>12</v>
      </c>
      <c r="B47" s="23" t="s">
        <v>8</v>
      </c>
      <c r="C47" s="191">
        <f t="shared" ref="C47:I47" si="13">C51-C43</f>
        <v>1426.014000000001</v>
      </c>
      <c r="D47" s="191">
        <f t="shared" si="13"/>
        <v>1327.4929999999986</v>
      </c>
      <c r="E47" s="191">
        <f t="shared" si="13"/>
        <v>1213.7389999999996</v>
      </c>
      <c r="F47" s="192">
        <f t="shared" si="13"/>
        <v>1236.2430000000004</v>
      </c>
      <c r="G47" s="191">
        <f t="shared" si="13"/>
        <v>1022.003999999999</v>
      </c>
      <c r="H47" s="193">
        <f t="shared" si="13"/>
        <v>988.01699999999983</v>
      </c>
      <c r="I47" s="202">
        <f t="shared" si="13"/>
        <v>858.33200000000033</v>
      </c>
    </row>
    <row r="48" spans="1:9" x14ac:dyDescent="0.3">
      <c r="A48" s="283"/>
      <c r="B48" s="28" t="s">
        <v>9</v>
      </c>
      <c r="C48" s="195">
        <f t="shared" ref="C48:I49" si="14">C52-C44</f>
        <v>1283.3619999999992</v>
      </c>
      <c r="D48" s="195">
        <f t="shared" si="14"/>
        <v>1212.5100000000002</v>
      </c>
      <c r="E48" s="195">
        <f t="shared" si="14"/>
        <v>1087.1460000000006</v>
      </c>
      <c r="F48" s="196">
        <f t="shared" si="14"/>
        <v>1130.5619999999999</v>
      </c>
      <c r="G48" s="195">
        <f t="shared" si="14"/>
        <v>1005.4840000000004</v>
      </c>
      <c r="H48" s="197">
        <f t="shared" si="14"/>
        <v>958.85199999999895</v>
      </c>
      <c r="I48" s="194">
        <f t="shared" si="14"/>
        <v>805.23699999999917</v>
      </c>
    </row>
    <row r="49" spans="1:21" x14ac:dyDescent="0.3">
      <c r="A49" s="283"/>
      <c r="B49" s="28" t="s">
        <v>13</v>
      </c>
      <c r="C49" s="203">
        <f t="shared" si="14"/>
        <v>2709.3770000000004</v>
      </c>
      <c r="D49" s="203">
        <f t="shared" si="14"/>
        <v>2540.0020000000004</v>
      </c>
      <c r="E49" s="195">
        <f t="shared" si="14"/>
        <v>2300.8859999999986</v>
      </c>
      <c r="F49" s="195">
        <f t="shared" si="14"/>
        <v>2366.8059999999969</v>
      </c>
      <c r="G49" s="203">
        <f t="shared" si="14"/>
        <v>2027.4890000000014</v>
      </c>
      <c r="H49" s="204">
        <f t="shared" si="14"/>
        <v>1946.8679999999986</v>
      </c>
      <c r="I49" s="194">
        <f t="shared" si="14"/>
        <v>1663.5689999999995</v>
      </c>
    </row>
    <row r="50" spans="1:21" ht="52.5" thickBot="1" x14ac:dyDescent="0.35">
      <c r="A50" s="284"/>
      <c r="B50" s="176" t="s">
        <v>70</v>
      </c>
      <c r="C50" s="140">
        <f>(C48-C47)/C47</f>
        <v>-0.1000354835226034</v>
      </c>
      <c r="D50" s="140">
        <f t="shared" ref="D50:I50" si="15">(D48-D47)/D47</f>
        <v>-8.6616652592517232E-2</v>
      </c>
      <c r="E50" s="140">
        <f t="shared" si="15"/>
        <v>-0.10430001837297721</v>
      </c>
      <c r="F50" s="141">
        <f t="shared" si="15"/>
        <v>-8.5485620545475649E-2</v>
      </c>
      <c r="G50" s="142">
        <f t="shared" si="15"/>
        <v>-1.6164320296201025E-2</v>
      </c>
      <c r="H50" s="143">
        <f t="shared" si="15"/>
        <v>-2.9518722855984135E-2</v>
      </c>
      <c r="I50" s="136">
        <f t="shared" si="15"/>
        <v>-6.185834851782427E-2</v>
      </c>
    </row>
    <row r="51" spans="1:21" x14ac:dyDescent="0.3">
      <c r="A51" s="285" t="s">
        <v>14</v>
      </c>
      <c r="B51" s="23" t="s">
        <v>8</v>
      </c>
      <c r="C51" s="191">
        <v>14708.243</v>
      </c>
      <c r="D51" s="191">
        <v>14663.13</v>
      </c>
      <c r="E51" s="191">
        <v>14201.153</v>
      </c>
      <c r="F51" s="192">
        <v>14279.847</v>
      </c>
      <c r="G51" s="191">
        <v>14372.195</v>
      </c>
      <c r="H51" s="193">
        <v>14579.409</v>
      </c>
      <c r="I51" s="205">
        <v>14623.078</v>
      </c>
      <c r="Q51" s="90"/>
      <c r="R51" s="90"/>
      <c r="S51" s="90"/>
      <c r="T51" s="90"/>
      <c r="U51" s="90"/>
    </row>
    <row r="52" spans="1:21" x14ac:dyDescent="0.3">
      <c r="A52" s="286"/>
      <c r="B52" s="28" t="s">
        <v>9</v>
      </c>
      <c r="C52" s="195">
        <v>10959.864</v>
      </c>
      <c r="D52" s="195">
        <v>10986.277</v>
      </c>
      <c r="E52" s="195">
        <v>10484.99</v>
      </c>
      <c r="F52" s="196">
        <v>10640.914000000001</v>
      </c>
      <c r="G52" s="195">
        <v>10754.682000000001</v>
      </c>
      <c r="H52" s="197">
        <v>10947.406999999999</v>
      </c>
      <c r="I52" s="194">
        <v>10972.754999999999</v>
      </c>
    </row>
    <row r="53" spans="1:21" x14ac:dyDescent="0.3">
      <c r="A53" s="286"/>
      <c r="B53" s="28" t="s">
        <v>13</v>
      </c>
      <c r="C53" s="195">
        <v>25668.107</v>
      </c>
      <c r="D53" s="195">
        <v>25649.406999999999</v>
      </c>
      <c r="E53" s="203">
        <v>24686.143</v>
      </c>
      <c r="F53" s="203">
        <v>24920.760999999999</v>
      </c>
      <c r="G53" s="195">
        <v>25126.878000000001</v>
      </c>
      <c r="H53" s="197">
        <v>25526.814999999999</v>
      </c>
      <c r="I53" s="194">
        <v>25595.832999999999</v>
      </c>
    </row>
    <row r="54" spans="1:21" ht="52.5" thickBot="1" x14ac:dyDescent="0.35">
      <c r="A54" s="287"/>
      <c r="B54" s="176" t="s">
        <v>70</v>
      </c>
      <c r="C54" s="140">
        <f>(C52-C51)/C51</f>
        <v>-0.25484886264117346</v>
      </c>
      <c r="D54" s="140">
        <f t="shared" ref="D54:I54" si="16">(D52-D51)/D51</f>
        <v>-0.25075498887345332</v>
      </c>
      <c r="E54" s="140">
        <f t="shared" si="16"/>
        <v>-0.26168037200923056</v>
      </c>
      <c r="F54" s="141">
        <f t="shared" si="16"/>
        <v>-0.25482997121747869</v>
      </c>
      <c r="G54" s="140">
        <f t="shared" si="16"/>
        <v>-0.25170219301922908</v>
      </c>
      <c r="H54" s="144">
        <f t="shared" si="16"/>
        <v>-0.24911860281853679</v>
      </c>
      <c r="I54" s="136">
        <f t="shared" si="16"/>
        <v>-0.2496275407954468</v>
      </c>
    </row>
    <row r="55" spans="1:21" x14ac:dyDescent="0.3">
      <c r="A55" s="285" t="s">
        <v>16</v>
      </c>
      <c r="B55" s="23" t="s">
        <v>8</v>
      </c>
      <c r="C55" s="191">
        <v>7472.6670000000004</v>
      </c>
      <c r="D55" s="191">
        <v>7497.9660000000003</v>
      </c>
      <c r="E55" s="191">
        <v>7901.6570000000002</v>
      </c>
      <c r="F55" s="192">
        <v>7755.0389999999998</v>
      </c>
      <c r="G55" s="191">
        <v>7543.3010000000004</v>
      </c>
      <c r="H55" s="193">
        <v>7328.1729999999998</v>
      </c>
      <c r="I55" s="202">
        <v>7335.4709999999995</v>
      </c>
    </row>
    <row r="56" spans="1:21" x14ac:dyDescent="0.3">
      <c r="A56" s="286"/>
      <c r="B56" s="28" t="s">
        <v>9</v>
      </c>
      <c r="C56" s="195">
        <v>11686.788</v>
      </c>
      <c r="D56" s="195">
        <v>11604.976000000001</v>
      </c>
      <c r="E56" s="195">
        <v>12055.844999999999</v>
      </c>
      <c r="F56" s="196">
        <v>11806.187</v>
      </c>
      <c r="G56" s="195">
        <v>11528.803</v>
      </c>
      <c r="H56" s="197">
        <v>11230.007</v>
      </c>
      <c r="I56" s="194">
        <v>11245.78</v>
      </c>
    </row>
    <row r="57" spans="1:21" x14ac:dyDescent="0.3">
      <c r="A57" s="286"/>
      <c r="B57" s="28" t="s">
        <v>13</v>
      </c>
      <c r="C57" s="195">
        <v>19159.455000000002</v>
      </c>
      <c r="D57" s="195">
        <v>19102.941999999999</v>
      </c>
      <c r="E57" s="195">
        <v>19957.503000000001</v>
      </c>
      <c r="F57" s="195">
        <v>19561.225999999999</v>
      </c>
      <c r="G57" s="195">
        <v>19072.102999999999</v>
      </c>
      <c r="H57" s="197">
        <v>18558.18</v>
      </c>
      <c r="I57" s="194">
        <v>18581.251</v>
      </c>
    </row>
    <row r="58" spans="1:21" ht="52.5" thickBot="1" x14ac:dyDescent="0.35">
      <c r="A58" s="287"/>
      <c r="B58" s="176" t="s">
        <v>70</v>
      </c>
      <c r="C58" s="140">
        <f>(C56-C55)/C55</f>
        <v>0.56393801570443325</v>
      </c>
      <c r="D58" s="140">
        <f t="shared" ref="D58:I58" si="17">(D56-D55)/D55</f>
        <v>0.54774988310163053</v>
      </c>
      <c r="E58" s="140">
        <f t="shared" si="17"/>
        <v>0.52573631075102334</v>
      </c>
      <c r="F58" s="141">
        <f t="shared" si="17"/>
        <v>0.5223891201578742</v>
      </c>
      <c r="G58" s="140">
        <f t="shared" si="17"/>
        <v>0.52834985638250409</v>
      </c>
      <c r="H58" s="144">
        <f t="shared" si="17"/>
        <v>0.53244294314558349</v>
      </c>
      <c r="I58" s="136">
        <f t="shared" si="17"/>
        <v>0.53306856505874012</v>
      </c>
      <c r="J58" s="116"/>
    </row>
  </sheetData>
  <mergeCells count="13">
    <mergeCell ref="A17:A20"/>
    <mergeCell ref="A1:I1"/>
    <mergeCell ref="A5:A8"/>
    <mergeCell ref="A9:A12"/>
    <mergeCell ref="A13:A16"/>
    <mergeCell ref="A47:A50"/>
    <mergeCell ref="A51:A54"/>
    <mergeCell ref="A55:A58"/>
    <mergeCell ref="A24:A27"/>
    <mergeCell ref="A28:A31"/>
    <mergeCell ref="A32:A35"/>
    <mergeCell ref="A36:A39"/>
    <mergeCell ref="A43:A46"/>
  </mergeCells>
  <pageMargins left="0.7" right="0.7" top="0.75" bottom="0.75" header="0.3" footer="0.3"/>
  <pageSetup paperSize="9" scale="75" orientation="portrait" r:id="rId1"/>
  <rowBreaks count="1" manualBreakCount="1">
    <brk id="40" max="16" man="1"/>
  </rowBreaks>
  <colBreaks count="2" manualBreakCount="2">
    <brk id="9" max="1048575" man="1"/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422E-9F68-41B4-96E4-22C44B1F5F9D}">
  <sheetPr>
    <tabColor theme="4" tint="0.79998168889431442"/>
  </sheetPr>
  <dimension ref="A1:J70"/>
  <sheetViews>
    <sheetView zoomScaleNormal="100" workbookViewId="0">
      <selection sqref="A1:H1"/>
    </sheetView>
  </sheetViews>
  <sheetFormatPr defaultColWidth="9.140625" defaultRowHeight="16.5" x14ac:dyDescent="0.3"/>
  <cols>
    <col min="1" max="1" width="30.7109375" style="2" customWidth="1"/>
    <col min="2" max="2" width="9.140625" style="2"/>
    <col min="3" max="7" width="9.7109375" style="2" customWidth="1"/>
    <col min="8" max="16384" width="9.140625" style="2"/>
  </cols>
  <sheetData>
    <row r="1" spans="1:10" ht="36" customHeight="1" x14ac:dyDescent="0.3">
      <c r="A1" s="280" t="s">
        <v>0</v>
      </c>
      <c r="B1" s="280"/>
      <c r="C1" s="280"/>
      <c r="D1" s="280"/>
      <c r="E1" s="280"/>
      <c r="F1" s="280"/>
      <c r="G1" s="280"/>
      <c r="H1" s="280"/>
    </row>
    <row r="2" spans="1:10" s="3" customFormat="1" ht="12.75" x14ac:dyDescent="0.25">
      <c r="A2" s="3" t="s">
        <v>67</v>
      </c>
    </row>
    <row r="3" spans="1:10" s="3" customFormat="1" ht="13.5" thickBot="1" x14ac:dyDescent="0.3"/>
    <row r="4" spans="1:10" ht="33.75" thickBot="1" x14ac:dyDescent="0.35">
      <c r="A4" s="4" t="s">
        <v>1</v>
      </c>
      <c r="B4" s="5"/>
      <c r="C4" s="6" t="s">
        <v>68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</row>
    <row r="5" spans="1:10" x14ac:dyDescent="0.3">
      <c r="A5" s="285" t="s">
        <v>7</v>
      </c>
      <c r="B5" s="7" t="s">
        <v>8</v>
      </c>
      <c r="C5" s="8">
        <f>'Tav1'!D5-'Tav1'!C5</f>
        <v>1.0779999999999887</v>
      </c>
      <c r="D5" s="8">
        <f>'Tav1'!E5-'Tav1'!D5</f>
        <v>-4.0189999999999912</v>
      </c>
      <c r="E5" s="8">
        <f>'Tav1'!F5-'Tav1'!E5</f>
        <v>3.605000000000004</v>
      </c>
      <c r="F5" s="8">
        <f>'Tav1'!G5-'Tav1'!F5</f>
        <v>0.58399999999998897</v>
      </c>
      <c r="G5" s="8">
        <f>'Tav1'!H5-'Tav1'!G5</f>
        <v>-1.5829999999999984</v>
      </c>
      <c r="H5" s="8">
        <f>'Tav1'!I5-'Tav1'!H5</f>
        <v>1.7690000000000055</v>
      </c>
    </row>
    <row r="6" spans="1:10" x14ac:dyDescent="0.3">
      <c r="A6" s="286"/>
      <c r="B6" s="9" t="s">
        <v>9</v>
      </c>
      <c r="C6" s="8">
        <f>'Tav1'!D6-'Tav1'!C6</f>
        <v>3.3019999999999925</v>
      </c>
      <c r="D6" s="8">
        <f>'Tav1'!E6-'Tav1'!D6</f>
        <v>-5.164999999999992</v>
      </c>
      <c r="E6" s="8">
        <f>'Tav1'!F6-'Tav1'!E6</f>
        <v>2.4099999999999966</v>
      </c>
      <c r="F6" s="8">
        <f>'Tav1'!G6-'Tav1'!F6</f>
        <v>0.17799999999999727</v>
      </c>
      <c r="G6" s="8">
        <f>'Tav1'!H6-'Tav1'!G6</f>
        <v>-0.71299999999999386</v>
      </c>
      <c r="H6" s="8">
        <f>'Tav1'!I6-'Tav1'!H6</f>
        <v>1.4699999999999989</v>
      </c>
    </row>
    <row r="7" spans="1:10" x14ac:dyDescent="0.3">
      <c r="A7" s="286"/>
      <c r="B7" s="10" t="s">
        <v>10</v>
      </c>
      <c r="C7" s="11">
        <f>'Tav1'!D7-'Tav1'!C7</f>
        <v>4.3799999999999955</v>
      </c>
      <c r="D7" s="11">
        <f>'Tav1'!E7-'Tav1'!D7</f>
        <v>-9.1829999999999927</v>
      </c>
      <c r="E7" s="11">
        <f>'Tav1'!F7-'Tav1'!E7</f>
        <v>6.0139999999999816</v>
      </c>
      <c r="F7" s="11">
        <f>'Tav1'!G7-'Tav1'!F7</f>
        <v>0.76200000000000045</v>
      </c>
      <c r="G7" s="11">
        <f>'Tav1'!H7-'Tav1'!G7</f>
        <v>-2.2959999999999923</v>
      </c>
      <c r="H7" s="11">
        <f>'Tav1'!I7-'Tav1'!H7</f>
        <v>3.2390000000000043</v>
      </c>
    </row>
    <row r="8" spans="1:10" ht="17.25" thickBot="1" x14ac:dyDescent="0.35">
      <c r="A8" s="288"/>
      <c r="B8" s="12" t="s">
        <v>11</v>
      </c>
      <c r="C8" s="13">
        <f>('Tav1'!D8-('Tav1'!C8))*100</f>
        <v>2.5460932663288887</v>
      </c>
      <c r="D8" s="13">
        <f>('Tav1'!E8-('Tav1'!D8))*100</f>
        <v>-2.0234038885113046</v>
      </c>
      <c r="E8" s="13">
        <f>('Tav1'!F8-('Tav1'!E8))*100</f>
        <v>-0.50395794423013229</v>
      </c>
      <c r="F8" s="13">
        <f>('Tav1'!G8-('Tav1'!F8))*100</f>
        <v>-0.29906722327665003</v>
      </c>
      <c r="G8" s="13">
        <f>('Tav1'!H8-('Tav1'!G8))*100</f>
        <v>0.57539471599769854</v>
      </c>
      <c r="H8" s="13">
        <f>('Tav1'!I8-('Tav1'!H8))*100</f>
        <v>5.7278301488514205E-2</v>
      </c>
      <c r="J8" s="90"/>
    </row>
    <row r="9" spans="1:10" x14ac:dyDescent="0.3">
      <c r="A9" s="291" t="s">
        <v>12</v>
      </c>
      <c r="B9" s="14" t="s">
        <v>8</v>
      </c>
      <c r="C9" s="15">
        <f>'Tav1'!D9-'Tav1'!C9</f>
        <v>-0.89199999999999591</v>
      </c>
      <c r="D9" s="15">
        <f>'Tav1'!E9-'Tav1'!D9</f>
        <v>1.458999999999989</v>
      </c>
      <c r="E9" s="15">
        <f>'Tav1'!F9-'Tav1'!E9</f>
        <v>2.5999999999996248E-2</v>
      </c>
      <c r="F9" s="15">
        <f>'Tav1'!G9-'Tav1'!F9</f>
        <v>-0.96999999999998465</v>
      </c>
      <c r="G9" s="15">
        <f>'Tav1'!H9-'Tav1'!G9</f>
        <v>-0.12199999999999989</v>
      </c>
      <c r="H9" s="15">
        <f>'Tav1'!I9-'Tav1'!H9</f>
        <v>0.18299999999999272</v>
      </c>
    </row>
    <row r="10" spans="1:10" x14ac:dyDescent="0.3">
      <c r="A10" s="283"/>
      <c r="B10" s="9" t="s">
        <v>9</v>
      </c>
      <c r="C10" s="8">
        <f>'Tav1'!D10-'Tav1'!C10</f>
        <v>-1.0619999999999976</v>
      </c>
      <c r="D10" s="8">
        <f>'Tav1'!E10-'Tav1'!D10</f>
        <v>2.3619999999999948</v>
      </c>
      <c r="E10" s="8">
        <f>'Tav1'!F10-'Tav1'!E10</f>
        <v>-0.90999999999999659</v>
      </c>
      <c r="F10" s="8">
        <f>'Tav1'!G10-'Tav1'!F10</f>
        <v>-0.51800000000000068</v>
      </c>
      <c r="G10" s="8">
        <f>'Tav1'!H10-'Tav1'!G10</f>
        <v>-1.4849999999999994</v>
      </c>
      <c r="H10" s="8">
        <f>'Tav1'!I10-'Tav1'!H10</f>
        <v>-1.007000000000005</v>
      </c>
    </row>
    <row r="11" spans="1:10" x14ac:dyDescent="0.3">
      <c r="A11" s="283"/>
      <c r="B11" s="10" t="s">
        <v>13</v>
      </c>
      <c r="C11" s="11">
        <f>'Tav1'!D11-'Tav1'!C11</f>
        <v>-1.9539999999999793</v>
      </c>
      <c r="D11" s="11">
        <f>'Tav1'!E11-'Tav1'!D11</f>
        <v>3.8189999999999884</v>
      </c>
      <c r="E11" s="11">
        <f>'Tav1'!F11-'Tav1'!E11</f>
        <v>-0.88199999999997658</v>
      </c>
      <c r="F11" s="11">
        <f>'Tav1'!G11-'Tav1'!F11</f>
        <v>-1.4879999999999995</v>
      </c>
      <c r="G11" s="11">
        <f>'Tav1'!H11-'Tav1'!G11</f>
        <v>-1.6069999999999993</v>
      </c>
      <c r="H11" s="11">
        <f>'Tav1'!I11-'Tav1'!H11</f>
        <v>-0.82400000000001228</v>
      </c>
    </row>
    <row r="12" spans="1:10" ht="17.25" thickBot="1" x14ac:dyDescent="0.35">
      <c r="A12" s="289"/>
      <c r="B12" s="12" t="s">
        <v>11</v>
      </c>
      <c r="C12" s="13">
        <f>('Tav1'!D12-('Tav1'!C12))*100</f>
        <v>12.217482591660101</v>
      </c>
      <c r="D12" s="13">
        <f>('Tav1'!E12-('Tav1'!D12))*100</f>
        <v>-3.6578743049357931</v>
      </c>
      <c r="E12" s="13">
        <f>('Tav1'!F12-('Tav1'!E12))*100</f>
        <v>-20.978198250554055</v>
      </c>
      <c r="F12" s="13">
        <f>('Tav1'!G12-('Tav1'!F12))*100</f>
        <v>25.806317606913147</v>
      </c>
      <c r="G12" s="13">
        <f>('Tav1'!H12-('Tav1'!G12))*100</f>
        <v>-36.812300090056482</v>
      </c>
      <c r="H12" s="13">
        <f>('Tav1'!I12-('Tav1'!H12))*100</f>
        <v>-34.591477168635961</v>
      </c>
    </row>
    <row r="13" spans="1:10" x14ac:dyDescent="0.3">
      <c r="A13" s="290" t="s">
        <v>14</v>
      </c>
      <c r="B13" s="14" t="s">
        <v>8</v>
      </c>
      <c r="C13" s="15">
        <f>'Tav1'!D13-'Tav1'!C13</f>
        <v>0.18599999999999284</v>
      </c>
      <c r="D13" s="15">
        <f>'Tav1'!E13-'Tav1'!D13</f>
        <v>-2.5600000000000023</v>
      </c>
      <c r="E13" s="15">
        <f>'Tav1'!F13-'Tav1'!E13</f>
        <v>3.6310000000000002</v>
      </c>
      <c r="F13" s="15">
        <f>'Tav1'!G13-'Tav1'!F13</f>
        <v>-0.38599999999999568</v>
      </c>
      <c r="G13" s="15">
        <f>'Tav1'!H13-'Tav1'!G13</f>
        <v>-1.7049999999999983</v>
      </c>
      <c r="H13" s="15">
        <f>'Tav1'!I13-'Tav1'!H13</f>
        <v>1.9519999999999982</v>
      </c>
    </row>
    <row r="14" spans="1:10" x14ac:dyDescent="0.3">
      <c r="A14" s="286"/>
      <c r="B14" s="9" t="s">
        <v>9</v>
      </c>
      <c r="C14" s="8">
        <f>'Tav1'!D14-'Tav1'!C14</f>
        <v>2.2399999999999949</v>
      </c>
      <c r="D14" s="8">
        <f>'Tav1'!E14-'Tav1'!D14</f>
        <v>-2.8029999999999973</v>
      </c>
      <c r="E14" s="8">
        <f>'Tav1'!F14-'Tav1'!E14</f>
        <v>1.5</v>
      </c>
      <c r="F14" s="8">
        <f>'Tav1'!G14-'Tav1'!F14</f>
        <v>-0.34000000000000341</v>
      </c>
      <c r="G14" s="8">
        <f>'Tav1'!H14-'Tav1'!G14</f>
        <v>-2.1979999999999933</v>
      </c>
      <c r="H14" s="8">
        <f>'Tav1'!I14-'Tav1'!H14</f>
        <v>0.46299999999999386</v>
      </c>
    </row>
    <row r="15" spans="1:10" x14ac:dyDescent="0.3">
      <c r="A15" s="286"/>
      <c r="B15" s="10" t="s">
        <v>13</v>
      </c>
      <c r="C15" s="11">
        <f>'Tav1'!D15-'Tav1'!C15</f>
        <v>2.4260000000000161</v>
      </c>
      <c r="D15" s="11">
        <f>'Tav1'!E15-'Tav1'!D15</f>
        <v>-5.3640000000000043</v>
      </c>
      <c r="E15" s="11">
        <f>'Tav1'!F15-'Tav1'!E15</f>
        <v>5.132000000000005</v>
      </c>
      <c r="F15" s="11">
        <f>'Tav1'!G15-'Tav1'!F15</f>
        <v>-0.72599999999999909</v>
      </c>
      <c r="G15" s="11">
        <f>'Tav1'!H15-'Tav1'!G15</f>
        <v>-3.9029999999999916</v>
      </c>
      <c r="H15" s="11">
        <f>'Tav1'!I15-'Tav1'!H15</f>
        <v>2.414999999999992</v>
      </c>
    </row>
    <row r="16" spans="1:10" ht="17.25" thickBot="1" x14ac:dyDescent="0.35">
      <c r="A16" s="288"/>
      <c r="B16" s="12" t="s">
        <v>11</v>
      </c>
      <c r="C16" s="13">
        <f>('Tav1'!D16-('Tav1'!C16))*100</f>
        <v>2.1065034996635204</v>
      </c>
      <c r="D16" s="13">
        <f>('Tav1'!E16-('Tav1'!D16))*100</f>
        <v>-0.64884187558293949</v>
      </c>
      <c r="E16" s="13">
        <f>('Tav1'!F16-('Tav1'!E16))*100</f>
        <v>-1.5631157914139049</v>
      </c>
      <c r="F16" s="13">
        <f>('Tav1'!G16-('Tav1'!F16))*100</f>
        <v>-2.0323510780995147E-2</v>
      </c>
      <c r="G16" s="13">
        <f>('Tav1'!H16-('Tav1'!G16))*100</f>
        <v>-0.80212439708845507</v>
      </c>
      <c r="H16" s="13">
        <f>('Tav1'!I16-('Tav1'!H16))*100</f>
        <v>-1.1384722969294436</v>
      </c>
    </row>
    <row r="17" spans="1:9" ht="17.25" hidden="1" thickBot="1" x14ac:dyDescent="0.35">
      <c r="A17" s="286" t="s">
        <v>15</v>
      </c>
      <c r="B17" s="16" t="s">
        <v>8</v>
      </c>
      <c r="C17" s="17">
        <v>-1.3000000000000007</v>
      </c>
      <c r="D17" s="17">
        <v>1.9000000000000021</v>
      </c>
      <c r="E17" s="17">
        <v>-3.2000000000000028</v>
      </c>
      <c r="F17" s="17">
        <v>0.30000000000000071</v>
      </c>
      <c r="G17" s="17">
        <v>0</v>
      </c>
      <c r="H17" s="17">
        <v>0</v>
      </c>
    </row>
    <row r="18" spans="1:9" ht="17.25" hidden="1" thickBot="1" x14ac:dyDescent="0.35">
      <c r="A18" s="286"/>
      <c r="B18" s="9" t="s">
        <v>9</v>
      </c>
      <c r="C18" s="8">
        <v>-2.8999999999999986</v>
      </c>
      <c r="D18" s="8">
        <v>2.5</v>
      </c>
      <c r="E18" s="8">
        <v>-1.4000000000000057</v>
      </c>
      <c r="F18" s="8">
        <v>-0.59999999999999432</v>
      </c>
      <c r="G18" s="8">
        <v>0</v>
      </c>
      <c r="H18" s="8">
        <v>0</v>
      </c>
    </row>
    <row r="19" spans="1:9" ht="17.25" hidden="1" thickBot="1" x14ac:dyDescent="0.35">
      <c r="A19" s="286"/>
      <c r="B19" s="9" t="s">
        <v>13</v>
      </c>
      <c r="C19" s="8">
        <v>-4.1999999999999957</v>
      </c>
      <c r="D19" s="8">
        <v>4.3999999999999986</v>
      </c>
      <c r="E19" s="8">
        <v>-4.5999999999999943</v>
      </c>
      <c r="F19" s="8">
        <v>-0.29999999999999716</v>
      </c>
      <c r="G19" s="8">
        <v>0</v>
      </c>
      <c r="H19" s="8">
        <v>0</v>
      </c>
    </row>
    <row r="20" spans="1:9" ht="17.25" hidden="1" thickBot="1" x14ac:dyDescent="0.35">
      <c r="A20" s="287"/>
      <c r="B20" s="18" t="s">
        <v>11</v>
      </c>
      <c r="C20" s="19">
        <v>-1.5599442254578544E-2</v>
      </c>
      <c r="D20" s="19">
        <v>-6.0466942932207446E-3</v>
      </c>
      <c r="E20" s="19">
        <v>5.9059131475623305E-2</v>
      </c>
      <c r="F20" s="19">
        <v>-1.7681157412858084E-2</v>
      </c>
      <c r="G20" s="19">
        <v>0</v>
      </c>
      <c r="H20" s="19">
        <v>0</v>
      </c>
    </row>
    <row r="21" spans="1:9" x14ac:dyDescent="0.3">
      <c r="A21" s="285" t="s">
        <v>16</v>
      </c>
      <c r="B21" s="7" t="s">
        <v>8</v>
      </c>
      <c r="C21" s="8">
        <f>'Tav1'!D17-'Tav1'!C17</f>
        <v>-0.77799999999999869</v>
      </c>
      <c r="D21" s="8">
        <f>'Tav1'!E17-'Tav1'!D17</f>
        <v>2.0260000000000034</v>
      </c>
      <c r="E21" s="8">
        <f>'Tav1'!F17-'Tav1'!E17</f>
        <v>-3.2890000000000015</v>
      </c>
      <c r="F21" s="8">
        <f>'Tav1'!G17-'Tav1'!F17</f>
        <v>0.76999999999999602</v>
      </c>
      <c r="G21" s="8">
        <f>'Tav1'!H17-'Tav1'!G17</f>
        <v>1.7880000000000038</v>
      </c>
      <c r="H21" s="8">
        <f>'Tav1'!I17-'Tav1'!H17</f>
        <v>-1.7890000000000015</v>
      </c>
    </row>
    <row r="22" spans="1:9" x14ac:dyDescent="0.3">
      <c r="A22" s="286"/>
      <c r="B22" s="10" t="s">
        <v>9</v>
      </c>
      <c r="C22" s="11">
        <f>'Tav1'!D18-'Tav1'!C18</f>
        <v>-2.3120000000000047</v>
      </c>
      <c r="D22" s="11">
        <f>'Tav1'!E18-'Tav1'!D18</f>
        <v>2.777000000000001</v>
      </c>
      <c r="E22" s="11">
        <f>'Tav1'!F18-'Tav1'!E18</f>
        <v>-1.8269999999999982</v>
      </c>
      <c r="F22" s="11">
        <f>'Tav1'!G18-'Tav1'!F18</f>
        <v>-0.12700000000000244</v>
      </c>
      <c r="G22" s="11">
        <f>'Tav1'!H18-'Tav1'!G18</f>
        <v>2.0949999999999989</v>
      </c>
      <c r="H22" s="11">
        <f>'Tav1'!I18-'Tav1'!H18</f>
        <v>3.0000000000001137E-3</v>
      </c>
    </row>
    <row r="23" spans="1:9" x14ac:dyDescent="0.3">
      <c r="A23" s="286"/>
      <c r="B23" s="10" t="s">
        <v>13</v>
      </c>
      <c r="C23" s="11">
        <f>'Tav1'!D19-'Tav1'!C19</f>
        <v>-3.0900000000000034</v>
      </c>
      <c r="D23" s="11">
        <f>'Tav1'!E19-'Tav1'!D19</f>
        <v>4.8029999999999973</v>
      </c>
      <c r="E23" s="11">
        <f>'Tav1'!F19-'Tav1'!E19</f>
        <v>-5.1149999999999949</v>
      </c>
      <c r="F23" s="11">
        <f>'Tav1'!G19-'Tav1'!F19</f>
        <v>0.64199999999999591</v>
      </c>
      <c r="G23" s="11">
        <f>'Tav1'!H19-'Tav1'!G19</f>
        <v>3.8830000000000098</v>
      </c>
      <c r="H23" s="11">
        <f>'Tav1'!I19-'Tav1'!H19</f>
        <v>-1.7870000000000061</v>
      </c>
    </row>
    <row r="24" spans="1:9" ht="17.25" thickBot="1" x14ac:dyDescent="0.35">
      <c r="A24" s="287"/>
      <c r="B24" s="20" t="s">
        <v>11</v>
      </c>
      <c r="C24" s="13">
        <f>('Tav1'!D20-('Tav1'!C20))*100</f>
        <v>-2.8340268968684135</v>
      </c>
      <c r="D24" s="13">
        <f>('Tav1'!E20-('Tav1'!D20))*100</f>
        <v>-0.13889400746761038</v>
      </c>
      <c r="E24" s="13">
        <f>('Tav1'!F20-('Tav1'!E20))*100</f>
        <v>6.759753249555855</v>
      </c>
      <c r="F24" s="13">
        <f>('Tav1'!G20-('Tav1'!F20))*100</f>
        <v>-3.003451875235319</v>
      </c>
      <c r="G24" s="13">
        <f>('Tav1'!H20-('Tav1'!G20))*100</f>
        <v>-1.0882310630568048</v>
      </c>
      <c r="H24" s="13">
        <f>('Tav1'!I20-('Tav1'!H20))*100</f>
        <v>6.1054069980310155</v>
      </c>
      <c r="I24" s="90"/>
    </row>
    <row r="25" spans="1:9" x14ac:dyDescent="0.3">
      <c r="C25" s="90"/>
      <c r="D25" s="90"/>
      <c r="E25" s="90"/>
      <c r="F25" s="90"/>
      <c r="G25" s="90"/>
      <c r="H25" s="90"/>
    </row>
    <row r="26" spans="1:9" ht="17.25" thickBot="1" x14ac:dyDescent="0.35"/>
    <row r="27" spans="1:9" ht="33.75" thickBot="1" x14ac:dyDescent="0.35">
      <c r="A27" s="292" t="s">
        <v>20</v>
      </c>
      <c r="B27" s="293"/>
      <c r="C27" s="6" t="s">
        <v>68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</row>
    <row r="28" spans="1:9" x14ac:dyDescent="0.3">
      <c r="A28" s="285" t="s">
        <v>7</v>
      </c>
      <c r="B28" s="7" t="s">
        <v>8</v>
      </c>
      <c r="C28" s="8">
        <f>'Tav1'!D24-'Tav1'!C24</f>
        <v>8.6430000000000291</v>
      </c>
      <c r="D28" s="8">
        <f>'Tav1'!E24-'Tav1'!D24</f>
        <v>-23.205999999999904</v>
      </c>
      <c r="E28" s="8">
        <f>'Tav1'!F24-'Tav1'!E24</f>
        <v>10.112999999999829</v>
      </c>
      <c r="F28" s="8">
        <f>'Tav1'!G24-'Tav1'!F24</f>
        <v>5.6360000000001946</v>
      </c>
      <c r="G28" s="8">
        <f>'Tav1'!H24-'Tav1'!G24</f>
        <v>11.881999999999834</v>
      </c>
      <c r="H28" s="8">
        <f>'Tav1'!I24-'Tav1'!H24</f>
        <v>13.68100000000004</v>
      </c>
    </row>
    <row r="29" spans="1:9" x14ac:dyDescent="0.3">
      <c r="A29" s="286"/>
      <c r="B29" s="9" t="s">
        <v>9</v>
      </c>
      <c r="C29" s="8">
        <f>'Tav1'!D25-'Tav1'!C25</f>
        <v>21.033999999999992</v>
      </c>
      <c r="D29" s="8">
        <f>'Tav1'!E25-'Tav1'!D25</f>
        <v>-36.567999999999984</v>
      </c>
      <c r="E29" s="8">
        <f>'Tav1'!F25-'Tav1'!E25</f>
        <v>2.0919999999999845</v>
      </c>
      <c r="F29" s="8">
        <f>'Tav1'!G25-'Tav1'!F25</f>
        <v>17.192999999999984</v>
      </c>
      <c r="G29" s="8">
        <f>'Tav1'!H25-'Tav1'!G25</f>
        <v>9.9960000000000946</v>
      </c>
      <c r="H29" s="8">
        <f>'Tav1'!I25-'Tav1'!H25</f>
        <v>-4.1960000000000264</v>
      </c>
    </row>
    <row r="30" spans="1:9" x14ac:dyDescent="0.3">
      <c r="A30" s="286"/>
      <c r="B30" s="10" t="s">
        <v>10</v>
      </c>
      <c r="C30" s="11">
        <f>'Tav1'!D26-'Tav1'!C26</f>
        <v>29.676999999999907</v>
      </c>
      <c r="D30" s="11">
        <f>'Tav1'!E26-'Tav1'!D26</f>
        <v>-59.774999999999864</v>
      </c>
      <c r="E30" s="11">
        <f>'Tav1'!F26-'Tav1'!E26</f>
        <v>12.204999999999927</v>
      </c>
      <c r="F30" s="11">
        <f>'Tav1'!G26-'Tav1'!F26</f>
        <v>22.829999999999927</v>
      </c>
      <c r="G30" s="11">
        <f>'Tav1'!H26-'Tav1'!G26</f>
        <v>21.878000000000156</v>
      </c>
      <c r="H30" s="11">
        <f>'Tav1'!I26-'Tav1'!H26</f>
        <v>9.4849999999999</v>
      </c>
    </row>
    <row r="31" spans="1:9" ht="17.25" thickBot="1" x14ac:dyDescent="0.35">
      <c r="A31" s="288"/>
      <c r="B31" s="12" t="s">
        <v>11</v>
      </c>
      <c r="C31" s="13">
        <f>('Tav1'!D27-'Tav1'!C27)*100</f>
        <v>1.262299973368028</v>
      </c>
      <c r="D31" s="13">
        <f>('Tav1'!E27-'Tav1'!D27)*100</f>
        <v>-1.603870290564227</v>
      </c>
      <c r="E31" s="13">
        <f>('Tav1'!F27-'Tav1'!E27)*100</f>
        <v>-0.55412009674739304</v>
      </c>
      <c r="F31" s="13">
        <f>('Tav1'!G27-'Tav1'!F27)*100</f>
        <v>1.1484601971770174</v>
      </c>
      <c r="G31" s="13">
        <f>('Tav1'!H27-'Tav1'!G27)*100</f>
        <v>2.8892332217997363E-2</v>
      </c>
      <c r="H31" s="13">
        <f>('Tav1'!I27-'Tav1'!H27)*100</f>
        <v>-1.3589465063303301</v>
      </c>
    </row>
    <row r="32" spans="1:9" ht="13.9" customHeight="1" x14ac:dyDescent="0.3">
      <c r="A32" s="291" t="s">
        <v>12</v>
      </c>
      <c r="B32" s="14" t="s">
        <v>8</v>
      </c>
      <c r="C32" s="15">
        <f>'Tav1'!D28-'Tav1'!C28</f>
        <v>0.88299999999981083</v>
      </c>
      <c r="D32" s="15">
        <f>'Tav1'!E28-'Tav1'!D28</f>
        <v>2.5619999999998981</v>
      </c>
      <c r="E32" s="15">
        <f>'Tav1'!F28-'Tav1'!E28</f>
        <v>-11.127999999999702</v>
      </c>
      <c r="F32" s="15">
        <f>'Tav1'!G28-'Tav1'!F28</f>
        <v>1.1559999999997217</v>
      </c>
      <c r="G32" s="15">
        <f>'Tav1'!H28-'Tav1'!G28</f>
        <v>-1.7439999999996871</v>
      </c>
      <c r="H32" s="15">
        <f>'Tav1'!I28-'Tav1'!H28</f>
        <v>-4.721000000000231</v>
      </c>
    </row>
    <row r="33" spans="1:8" x14ac:dyDescent="0.3">
      <c r="A33" s="283"/>
      <c r="B33" s="9" t="s">
        <v>9</v>
      </c>
      <c r="C33" s="8">
        <f>'Tav1'!D29-'Tav1'!C29</f>
        <v>-5.3589999999999236</v>
      </c>
      <c r="D33" s="8">
        <f>'Tav1'!E29-'Tav1'!D29</f>
        <v>1.6129999999999427</v>
      </c>
      <c r="E33" s="8">
        <f>'Tav1'!F29-'Tav1'!E29</f>
        <v>2.2350000000000136</v>
      </c>
      <c r="F33" s="8">
        <f>'Tav1'!G29-'Tav1'!F29</f>
        <v>-9.5439999999999827</v>
      </c>
      <c r="G33" s="8">
        <f>'Tav1'!H29-'Tav1'!G29</f>
        <v>1.5499999999999545</v>
      </c>
      <c r="H33" s="8">
        <f>'Tav1'!I29-'Tav1'!H29</f>
        <v>-9.1620000000000346</v>
      </c>
    </row>
    <row r="34" spans="1:8" x14ac:dyDescent="0.3">
      <c r="A34" s="283"/>
      <c r="B34" s="10" t="s">
        <v>13</v>
      </c>
      <c r="C34" s="11">
        <f>'Tav1'!D30-'Tav1'!C30</f>
        <v>-4.4759999999998854</v>
      </c>
      <c r="D34" s="11">
        <f>'Tav1'!E30-'Tav1'!D30</f>
        <v>4.1760000000001583</v>
      </c>
      <c r="E34" s="11">
        <f>'Tav1'!F30-'Tav1'!E30</f>
        <v>-8.8930000000000291</v>
      </c>
      <c r="F34" s="11">
        <f>'Tav1'!G30-'Tav1'!F30</f>
        <v>-8.3890000000001237</v>
      </c>
      <c r="G34" s="11">
        <f>'Tav1'!H30-'Tav1'!G30</f>
        <v>-0.19399999999995998</v>
      </c>
      <c r="H34" s="11">
        <f>'Tav1'!I30-'Tav1'!H30</f>
        <v>-13.883000000000038</v>
      </c>
    </row>
    <row r="35" spans="1:8" ht="17.25" thickBot="1" x14ac:dyDescent="0.35">
      <c r="A35" s="289"/>
      <c r="B35" s="12" t="s">
        <v>11</v>
      </c>
      <c r="C35" s="13">
        <f>('Tav1'!D31-'Tav1'!C31)*100</f>
        <v>-12.119067886836078</v>
      </c>
      <c r="D35" s="13">
        <f>('Tav1'!E31-'Tav1'!D31)*100</f>
        <v>-2.5874150316504863</v>
      </c>
      <c r="E35" s="13">
        <f>('Tav1'!F31-'Tav1'!E31)*100</f>
        <v>33.776085472244645</v>
      </c>
      <c r="F35" s="13">
        <f>('Tav1'!G31-'Tav1'!F31)*100</f>
        <v>-24.317936196869898</v>
      </c>
      <c r="G35" s="13">
        <f>('Tav1'!H31-'Tav1'!G31)*100</f>
        <v>8.4170271168907185</v>
      </c>
      <c r="H35" s="13">
        <f>('Tav1'!I31-'Tav1'!H31)*100</f>
        <v>-6.9531722076620177</v>
      </c>
    </row>
    <row r="36" spans="1:8" x14ac:dyDescent="0.3">
      <c r="A36" s="290" t="s">
        <v>14</v>
      </c>
      <c r="B36" s="14" t="s">
        <v>8</v>
      </c>
      <c r="C36" s="15">
        <f>'Tav1'!D32-'Tav1'!C32</f>
        <v>9.5259999999998399</v>
      </c>
      <c r="D36" s="15">
        <f>'Tav1'!E32-'Tav1'!D32</f>
        <v>-20.644000000000005</v>
      </c>
      <c r="E36" s="15">
        <f>'Tav1'!F32-'Tav1'!E32</f>
        <v>-1.0149999999998727</v>
      </c>
      <c r="F36" s="15">
        <f>'Tav1'!G32-'Tav1'!F32</f>
        <v>6.7919999999999163</v>
      </c>
      <c r="G36" s="15">
        <f>'Tav1'!H32-'Tav1'!G32</f>
        <v>10.138000000000147</v>
      </c>
      <c r="H36" s="15">
        <f>'Tav1'!I32-'Tav1'!H32</f>
        <v>8.959999999999809</v>
      </c>
    </row>
    <row r="37" spans="1:8" x14ac:dyDescent="0.3">
      <c r="A37" s="286"/>
      <c r="B37" s="9" t="s">
        <v>9</v>
      </c>
      <c r="C37" s="8">
        <f>'Tav1'!D33-'Tav1'!C33</f>
        <v>15.675000000000068</v>
      </c>
      <c r="D37" s="8">
        <f>'Tav1'!E33-'Tav1'!D33</f>
        <v>-34.955000000000041</v>
      </c>
      <c r="E37" s="8">
        <f>'Tav1'!F33-'Tav1'!E33</f>
        <v>4.3269999999999982</v>
      </c>
      <c r="F37" s="8">
        <f>'Tav1'!G33-'Tav1'!F33</f>
        <v>7.6490000000000009</v>
      </c>
      <c r="G37" s="8">
        <f>'Tav1'!H33-'Tav1'!G33</f>
        <v>11.546000000000049</v>
      </c>
      <c r="H37" s="8">
        <f>'Tav1'!I33-'Tav1'!H33</f>
        <v>-13.358000000000061</v>
      </c>
    </row>
    <row r="38" spans="1:8" x14ac:dyDescent="0.3">
      <c r="A38" s="286"/>
      <c r="B38" s="10" t="s">
        <v>13</v>
      </c>
      <c r="C38" s="11">
        <f>'Tav1'!D34-'Tav1'!C34</f>
        <v>25.201000000000022</v>
      </c>
      <c r="D38" s="11">
        <f>'Tav1'!E34-'Tav1'!D34</f>
        <v>-55.598999999999705</v>
      </c>
      <c r="E38" s="11">
        <f>'Tav1'!F34-'Tav1'!E34</f>
        <v>3.3119999999998981</v>
      </c>
      <c r="F38" s="11">
        <f>'Tav1'!G34-'Tav1'!F34</f>
        <v>14.440999999999804</v>
      </c>
      <c r="G38" s="11">
        <f>'Tav1'!H34-'Tav1'!G34</f>
        <v>21.684000000000196</v>
      </c>
      <c r="H38" s="11">
        <f>'Tav1'!I34-'Tav1'!H34</f>
        <v>-4.3980000000001382</v>
      </c>
    </row>
    <row r="39" spans="1:8" ht="17.25" thickBot="1" x14ac:dyDescent="0.35">
      <c r="A39" s="288"/>
      <c r="B39" s="12" t="s">
        <v>11</v>
      </c>
      <c r="C39" s="13">
        <f>('Tav1'!D35-'Tav1'!C35)*100</f>
        <v>0.66308154254054452</v>
      </c>
      <c r="D39" s="13">
        <f>('Tav1'!E35-'Tav1'!D35)*100</f>
        <v>-1.5370954416037752</v>
      </c>
      <c r="E39" s="13">
        <f>('Tav1'!F35-'Tav1'!E35)*100</f>
        <v>0.45202249329321098</v>
      </c>
      <c r="F39" s="13">
        <f>('Tav1'!G35-'Tav1'!F35)*100</f>
        <v>0.17455312234272991</v>
      </c>
      <c r="G39" s="13">
        <f>('Tav1'!H35-'Tav1'!G35)*100</f>
        <v>0.26784814140014546</v>
      </c>
      <c r="H39" s="13">
        <f>('Tav1'!I35-'Tav1'!H35)*100</f>
        <v>-1.7833186406331469</v>
      </c>
    </row>
    <row r="40" spans="1:8" ht="14.45" hidden="1" customHeight="1" x14ac:dyDescent="0.3">
      <c r="A40" s="290" t="s">
        <v>15</v>
      </c>
      <c r="B40" s="16" t="s">
        <v>8</v>
      </c>
      <c r="C40" s="17">
        <v>-0.30000000000001137</v>
      </c>
      <c r="D40" s="17">
        <v>22.099999999999966</v>
      </c>
      <c r="E40" s="17">
        <v>4.6000000000000227</v>
      </c>
      <c r="F40" s="17">
        <v>-10.5</v>
      </c>
      <c r="G40" s="17">
        <v>0</v>
      </c>
      <c r="H40" s="17">
        <v>-264.3</v>
      </c>
    </row>
    <row r="41" spans="1:8" ht="14.45" hidden="1" customHeight="1" x14ac:dyDescent="0.3">
      <c r="A41" s="286"/>
      <c r="B41" s="9" t="s">
        <v>9</v>
      </c>
      <c r="C41" s="8">
        <v>-14.699999999999989</v>
      </c>
      <c r="D41" s="8">
        <v>34.599999999999966</v>
      </c>
      <c r="E41" s="8">
        <v>-5.0999999999999659</v>
      </c>
      <c r="F41" s="8">
        <v>-16.800000000000011</v>
      </c>
      <c r="G41" s="8">
        <v>0</v>
      </c>
      <c r="H41" s="8">
        <v>-411.6</v>
      </c>
    </row>
    <row r="42" spans="1:8" ht="14.45" hidden="1" customHeight="1" x14ac:dyDescent="0.3">
      <c r="A42" s="286"/>
      <c r="B42" s="9" t="s">
        <v>13</v>
      </c>
      <c r="C42" s="8">
        <v>-15</v>
      </c>
      <c r="D42" s="8">
        <v>56.699999999999818</v>
      </c>
      <c r="E42" s="8">
        <v>-0.49999999999988631</v>
      </c>
      <c r="F42" s="8">
        <v>-27.300000000000068</v>
      </c>
      <c r="G42" s="8">
        <v>0</v>
      </c>
      <c r="H42" s="8">
        <v>-675.9</v>
      </c>
    </row>
    <row r="43" spans="1:8" ht="14.45" hidden="1" customHeight="1" x14ac:dyDescent="0.3">
      <c r="A43" s="287"/>
      <c r="B43" s="18" t="s">
        <v>11</v>
      </c>
      <c r="C43" s="19">
        <v>-1.9612908359917913E-2</v>
      </c>
      <c r="D43" s="19">
        <v>-1.1888633187300268E-3</v>
      </c>
      <c r="E43" s="19">
        <v>-1.6693855271991076E-2</v>
      </c>
      <c r="F43" s="19">
        <v>-5.7659599024406649E-4</v>
      </c>
      <c r="G43" s="19">
        <v>0</v>
      </c>
      <c r="H43" s="19">
        <v>1.2349891756171294E-2</v>
      </c>
    </row>
    <row r="44" spans="1:8" x14ac:dyDescent="0.3">
      <c r="A44" s="285" t="s">
        <v>16</v>
      </c>
      <c r="B44" s="7" t="s">
        <v>8</v>
      </c>
      <c r="C44" s="8">
        <f>'Tav1'!D36-'Tav1'!C36</f>
        <v>-1.9470000000000027</v>
      </c>
      <c r="D44" s="8">
        <f>'Tav1'!E36-'Tav1'!D36</f>
        <v>23.668999999999983</v>
      </c>
      <c r="E44" s="8">
        <f>'Tav1'!F36-'Tav1'!E36</f>
        <v>5.8020000000000209</v>
      </c>
      <c r="F44" s="8">
        <f>'Tav1'!G36-'Tav1'!F36</f>
        <v>-10.115999999999985</v>
      </c>
      <c r="G44" s="8">
        <f>'Tav1'!H36-'Tav1'!G36</f>
        <v>-8.2340000000000373</v>
      </c>
      <c r="H44" s="8">
        <f>'Tav1'!I36-'Tav1'!H36</f>
        <v>-2.47199999999998</v>
      </c>
    </row>
    <row r="45" spans="1:8" x14ac:dyDescent="0.3">
      <c r="A45" s="286"/>
      <c r="B45" s="10" t="s">
        <v>9</v>
      </c>
      <c r="C45" s="11">
        <f>'Tav1'!D37-'Tav1'!C37</f>
        <v>-12.682999999999993</v>
      </c>
      <c r="D45" s="11">
        <f>'Tav1'!E37-'Tav1'!D37</f>
        <v>38.711999999999989</v>
      </c>
      <c r="E45" s="11">
        <f>'Tav1'!F37-'Tav1'!E37</f>
        <v>-5.9850000000000136</v>
      </c>
      <c r="F45" s="11">
        <f>'Tav1'!G37-'Tav1'!F37</f>
        <v>-17.09699999999998</v>
      </c>
      <c r="G45" s="11">
        <f>'Tav1'!H37-'Tav1'!G37</f>
        <v>-15.580000000000041</v>
      </c>
      <c r="H45" s="11">
        <f>'Tav1'!I37-'Tav1'!H37</f>
        <v>20.592000000000098</v>
      </c>
    </row>
    <row r="46" spans="1:8" x14ac:dyDescent="0.3">
      <c r="A46" s="286"/>
      <c r="B46" s="10" t="s">
        <v>13</v>
      </c>
      <c r="C46" s="11">
        <f>'Tav1'!D38-'Tav1'!C38</f>
        <v>-14.629999999999882</v>
      </c>
      <c r="D46" s="11">
        <f>'Tav1'!E38-'Tav1'!D38</f>
        <v>62.380999999999858</v>
      </c>
      <c r="E46" s="11">
        <f>'Tav1'!F38-'Tav1'!E38</f>
        <v>-0.18200000000001637</v>
      </c>
      <c r="F46" s="11">
        <f>'Tav1'!G38-'Tav1'!F38</f>
        <v>-27.213999999999942</v>
      </c>
      <c r="G46" s="11">
        <f>'Tav1'!H38-'Tav1'!G38</f>
        <v>-23.814000000000078</v>
      </c>
      <c r="H46" s="11">
        <f>'Tav1'!I38-'Tav1'!H38</f>
        <v>18.119000000000142</v>
      </c>
    </row>
    <row r="47" spans="1:8" ht="17.25" thickBot="1" x14ac:dyDescent="0.35">
      <c r="A47" s="287"/>
      <c r="B47" s="20" t="s">
        <v>11</v>
      </c>
      <c r="C47" s="13">
        <f>('Tav1'!D39-'Tav1'!C39)*100</f>
        <v>-2.0957468917367663</v>
      </c>
      <c r="D47" s="13">
        <f>('Tav1'!E39-'Tav1'!D39)*100</f>
        <v>0.86164271927554603</v>
      </c>
      <c r="E47" s="13">
        <f>('Tav1'!F39-'Tav1'!E39)*100</f>
        <v>-2.9125029992650542</v>
      </c>
      <c r="F47" s="13">
        <f>('Tav1'!G39-'Tav1'!F39)*100</f>
        <v>-0.52732432083475445</v>
      </c>
      <c r="G47" s="13">
        <f>('Tav1'!H39-'Tav1'!G39)*100</f>
        <v>-0.79298008766788275</v>
      </c>
      <c r="H47" s="13">
        <f>('Tav1'!I39-'Tav1'!H39)*100</f>
        <v>5.0590671560351188</v>
      </c>
    </row>
    <row r="49" spans="1:8" ht="17.25" thickBot="1" x14ac:dyDescent="0.35"/>
    <row r="50" spans="1:8" ht="33.75" thickBot="1" x14ac:dyDescent="0.35">
      <c r="A50" s="4" t="s">
        <v>17</v>
      </c>
      <c r="B50" s="5"/>
      <c r="C50" s="6" t="s">
        <v>68</v>
      </c>
      <c r="D50" s="6" t="s">
        <v>2</v>
      </c>
      <c r="E50" s="6" t="s">
        <v>3</v>
      </c>
      <c r="F50" s="6" t="s">
        <v>4</v>
      </c>
      <c r="G50" s="6" t="s">
        <v>5</v>
      </c>
      <c r="H50" s="6" t="s">
        <v>6</v>
      </c>
    </row>
    <row r="51" spans="1:8" x14ac:dyDescent="0.3">
      <c r="A51" s="285" t="s">
        <v>7</v>
      </c>
      <c r="B51" s="7" t="s">
        <v>8</v>
      </c>
      <c r="C51" s="8">
        <f>'Tav1'!D43-'Tav1'!C43</f>
        <v>53.408000000001266</v>
      </c>
      <c r="D51" s="8">
        <f>'Tav1'!E43-'Tav1'!D43</f>
        <v>-348.22299999999996</v>
      </c>
      <c r="E51" s="8">
        <f>'Tav1'!F43-'Tav1'!E43</f>
        <v>56.18999999999869</v>
      </c>
      <c r="F51" s="8">
        <f>'Tav1'!G43-'Tav1'!F43</f>
        <v>306.58700000000135</v>
      </c>
      <c r="G51" s="8">
        <f>'Tav1'!H43-'Tav1'!G43</f>
        <v>241.20099999999911</v>
      </c>
      <c r="H51" s="8">
        <f>'Tav1'!I43-'Tav1'!H43</f>
        <v>173.35399999999936</v>
      </c>
    </row>
    <row r="52" spans="1:8" x14ac:dyDescent="0.3">
      <c r="A52" s="286"/>
      <c r="B52" s="9" t="s">
        <v>9</v>
      </c>
      <c r="C52" s="8">
        <f>'Tav1'!D44-'Tav1'!C44</f>
        <v>97.264999999999418</v>
      </c>
      <c r="D52" s="8">
        <f>'Tav1'!E44-'Tav1'!D44</f>
        <v>-375.92300000000068</v>
      </c>
      <c r="E52" s="8">
        <f>'Tav1'!F44-'Tav1'!E44</f>
        <v>112.50800000000163</v>
      </c>
      <c r="F52" s="8">
        <f>'Tav1'!G44-'Tav1'!F44</f>
        <v>238.84599999999955</v>
      </c>
      <c r="G52" s="8">
        <f>'Tav1'!H44-'Tav1'!G44</f>
        <v>239.35699999999997</v>
      </c>
      <c r="H52" s="8">
        <f>'Tav1'!I44-'Tav1'!H44</f>
        <v>178.96299999999974</v>
      </c>
    </row>
    <row r="53" spans="1:8" x14ac:dyDescent="0.3">
      <c r="A53" s="286"/>
      <c r="B53" s="10" t="s">
        <v>10</v>
      </c>
      <c r="C53" s="11">
        <f>'Tav1'!D45-'Tav1'!C45</f>
        <v>150.67499999999927</v>
      </c>
      <c r="D53" s="11">
        <f>'Tav1'!E45-'Tav1'!D45</f>
        <v>-724.14799999999741</v>
      </c>
      <c r="E53" s="11">
        <f>'Tav1'!F45-'Tav1'!E45</f>
        <v>168.69800000000032</v>
      </c>
      <c r="F53" s="11">
        <f>'Tav1'!G45-'Tav1'!F45</f>
        <v>545.43399999999747</v>
      </c>
      <c r="G53" s="11">
        <f>'Tav1'!H45-'Tav1'!G45</f>
        <v>480.5580000000009</v>
      </c>
      <c r="H53" s="11">
        <f>'Tav1'!I45-'Tav1'!H45</f>
        <v>352.3169999999991</v>
      </c>
    </row>
    <row r="54" spans="1:8" ht="17.25" thickBot="1" x14ac:dyDescent="0.35">
      <c r="A54" s="288"/>
      <c r="B54" s="12" t="s">
        <v>11</v>
      </c>
      <c r="C54" s="13">
        <f>('Tav1'!D46-'Tav1'!C46)*100</f>
        <v>0.43759192710211559</v>
      </c>
      <c r="D54" s="13">
        <f>('Tav1'!E46-'Tav1'!D46)*100</f>
        <v>-0.9294252863967456</v>
      </c>
      <c r="E54" s="13">
        <f>('Tav1'!F46-'Tav1'!E46)*100</f>
        <v>0.55083136306255387</v>
      </c>
      <c r="F54" s="13">
        <f>('Tav1'!G46-'Tav1'!F46)*100</f>
        <v>0.11465977866457755</v>
      </c>
      <c r="G54" s="13">
        <f>('Tav1'!H46-'Tav1'!G46)*100</f>
        <v>0.46511774871698663</v>
      </c>
      <c r="H54" s="13">
        <f>('Tav1'!I46-'Tav1'!H46)*100</f>
        <v>0.37459515253439046</v>
      </c>
    </row>
    <row r="55" spans="1:8" ht="13.9" customHeight="1" x14ac:dyDescent="0.3">
      <c r="A55" s="291" t="s">
        <v>12</v>
      </c>
      <c r="B55" s="14" t="s">
        <v>8</v>
      </c>
      <c r="C55" s="15">
        <f>'Tav1'!D47-'Tav1'!C47</f>
        <v>-98.521000000002459</v>
      </c>
      <c r="D55" s="15">
        <f>'Tav1'!E47-'Tav1'!D47</f>
        <v>-113.753999999999</v>
      </c>
      <c r="E55" s="15">
        <f>'Tav1'!F47-'Tav1'!E47</f>
        <v>22.504000000000815</v>
      </c>
      <c r="F55" s="15">
        <f>'Tav1'!G47-'Tav1'!F47</f>
        <v>-214.2390000000014</v>
      </c>
      <c r="G55" s="15">
        <f>'Tav1'!H47-'Tav1'!G47</f>
        <v>-33.986999999999171</v>
      </c>
      <c r="H55" s="15">
        <f>'Tav1'!I47-'Tav1'!H47</f>
        <v>-129.68499999999949</v>
      </c>
    </row>
    <row r="56" spans="1:8" x14ac:dyDescent="0.3">
      <c r="A56" s="283"/>
      <c r="B56" s="9" t="s">
        <v>9</v>
      </c>
      <c r="C56" s="8">
        <f>'Tav1'!D48-'Tav1'!C48</f>
        <v>-70.851999999998952</v>
      </c>
      <c r="D56" s="8">
        <f>'Tav1'!E48-'Tav1'!D48</f>
        <v>-125.36399999999958</v>
      </c>
      <c r="E56" s="8">
        <f>'Tav1'!F48-'Tav1'!E48</f>
        <v>43.415999999999258</v>
      </c>
      <c r="F56" s="8">
        <f>'Tav1'!G48-'Tav1'!F48</f>
        <v>-125.07799999999952</v>
      </c>
      <c r="G56" s="8">
        <f>'Tav1'!H48-'Tav1'!G48</f>
        <v>-46.632000000001426</v>
      </c>
      <c r="H56" s="8">
        <f>'Tav1'!I48-'Tav1'!H48</f>
        <v>-153.61499999999978</v>
      </c>
    </row>
    <row r="57" spans="1:8" x14ac:dyDescent="0.3">
      <c r="A57" s="283"/>
      <c r="B57" s="10" t="s">
        <v>13</v>
      </c>
      <c r="C57" s="11">
        <f>'Tav1'!D49-'Tav1'!C49</f>
        <v>-169.375</v>
      </c>
      <c r="D57" s="11">
        <f>'Tav1'!E49-'Tav1'!D49</f>
        <v>-239.1160000000018</v>
      </c>
      <c r="E57" s="11">
        <f>'Tav1'!F49-'Tav1'!E49</f>
        <v>65.919999999998254</v>
      </c>
      <c r="F57" s="11">
        <f>'Tav1'!G49-'Tav1'!F49</f>
        <v>-339.31699999999546</v>
      </c>
      <c r="G57" s="11">
        <f>'Tav1'!H49-'Tav1'!G49</f>
        <v>-80.621000000002823</v>
      </c>
      <c r="H57" s="11">
        <f>'Tav1'!I49-'Tav1'!H49</f>
        <v>-283.29899999999907</v>
      </c>
    </row>
    <row r="58" spans="1:8" ht="17.25" thickBot="1" x14ac:dyDescent="0.35">
      <c r="A58" s="289"/>
      <c r="B58" s="12" t="s">
        <v>11</v>
      </c>
      <c r="C58" s="13">
        <f>('Tav1'!D50-'Tav1'!C50)*100</f>
        <v>1.3418830930086167</v>
      </c>
      <c r="D58" s="13">
        <f>('Tav1'!E50-'Tav1'!D50)*100</f>
        <v>-1.7683365780459981</v>
      </c>
      <c r="E58" s="13">
        <f>('Tav1'!F50-'Tav1'!E50)*100</f>
        <v>1.8814397827501563</v>
      </c>
      <c r="F58" s="13">
        <f>('Tav1'!G50-'Tav1'!F50)*100</f>
        <v>6.9321300249274636</v>
      </c>
      <c r="G58" s="13">
        <f>('Tav1'!H50-'Tav1'!G50)*100</f>
        <v>-1.335440255978311</v>
      </c>
      <c r="H58" s="13">
        <f>('Tav1'!I50-'Tav1'!H50)*100</f>
        <v>-3.2339625661840135</v>
      </c>
    </row>
    <row r="59" spans="1:8" x14ac:dyDescent="0.3">
      <c r="A59" s="290" t="s">
        <v>14</v>
      </c>
      <c r="B59" s="14" t="s">
        <v>8</v>
      </c>
      <c r="C59" s="15">
        <f>'Tav1'!D51-'Tav1'!C51</f>
        <v>-45.113000000001193</v>
      </c>
      <c r="D59" s="15">
        <f>'Tav1'!E51-'Tav1'!D51</f>
        <v>-461.97699999999895</v>
      </c>
      <c r="E59" s="15">
        <f>'Tav1'!F51-'Tav1'!E51</f>
        <v>78.693999999999505</v>
      </c>
      <c r="F59" s="15">
        <f>'Tav1'!G51-'Tav1'!F51</f>
        <v>92.347999999999956</v>
      </c>
      <c r="G59" s="15">
        <f>'Tav1'!H51-'Tav1'!G51</f>
        <v>207.21399999999994</v>
      </c>
      <c r="H59" s="15">
        <f>'Tav1'!I51-'Tav1'!H51</f>
        <v>43.668999999999869</v>
      </c>
    </row>
    <row r="60" spans="1:8" x14ac:dyDescent="0.3">
      <c r="A60" s="286"/>
      <c r="B60" s="9" t="s">
        <v>9</v>
      </c>
      <c r="C60" s="8">
        <f>'Tav1'!D52-'Tav1'!C52</f>
        <v>26.413000000000466</v>
      </c>
      <c r="D60" s="8">
        <f>'Tav1'!E52-'Tav1'!D52</f>
        <v>-501.28700000000026</v>
      </c>
      <c r="E60" s="8">
        <f>'Tav1'!F52-'Tav1'!E52</f>
        <v>155.92400000000089</v>
      </c>
      <c r="F60" s="8">
        <f>'Tav1'!G52-'Tav1'!F52</f>
        <v>113.76800000000003</v>
      </c>
      <c r="G60" s="8">
        <f>'Tav1'!H52-'Tav1'!G52</f>
        <v>192.72499999999854</v>
      </c>
      <c r="H60" s="8">
        <f>'Tav1'!I52-'Tav1'!H52</f>
        <v>25.347999999999956</v>
      </c>
    </row>
    <row r="61" spans="1:8" x14ac:dyDescent="0.3">
      <c r="A61" s="286"/>
      <c r="B61" s="10" t="s">
        <v>13</v>
      </c>
      <c r="C61" s="11">
        <f>'Tav1'!D53-'Tav1'!C53</f>
        <v>-18.700000000000728</v>
      </c>
      <c r="D61" s="11">
        <f>'Tav1'!E53-'Tav1'!D53</f>
        <v>-963.26399999999921</v>
      </c>
      <c r="E61" s="11">
        <f>'Tav1'!F53-'Tav1'!E53</f>
        <v>234.61799999999857</v>
      </c>
      <c r="F61" s="11">
        <f>'Tav1'!G53-'Tav1'!F53</f>
        <v>206.11700000000201</v>
      </c>
      <c r="G61" s="11">
        <f>'Tav1'!H53-'Tav1'!G53</f>
        <v>399.93699999999808</v>
      </c>
      <c r="H61" s="11">
        <f>'Tav1'!I53-'Tav1'!H53</f>
        <v>69.018000000000029</v>
      </c>
    </row>
    <row r="62" spans="1:8" ht="17.25" thickBot="1" x14ac:dyDescent="0.35">
      <c r="A62" s="288"/>
      <c r="B62" s="12" t="s">
        <v>11</v>
      </c>
      <c r="C62" s="13">
        <f>('Tav1'!D54-'Tav1'!C54)*100</f>
        <v>0.40938737677201353</v>
      </c>
      <c r="D62" s="13">
        <f>('Tav1'!E54-'Tav1'!D54)*100</f>
        <v>-1.0925383135777234</v>
      </c>
      <c r="E62" s="13">
        <f>('Tav1'!F54-'Tav1'!E54)*100</f>
        <v>0.6850400791751865</v>
      </c>
      <c r="F62" s="13">
        <f>('Tav1'!G54-'Tav1'!F54)*100</f>
        <v>0.31277781982496089</v>
      </c>
      <c r="G62" s="13">
        <f>('Tav1'!H54-'Tav1'!G54)*100</f>
        <v>0.25835902006922928</v>
      </c>
      <c r="H62" s="13">
        <f>('Tav1'!I54-'Tav1'!H54)*100</f>
        <v>-5.0893797691001219E-2</v>
      </c>
    </row>
    <row r="63" spans="1:8" ht="14.45" hidden="1" customHeight="1" x14ac:dyDescent="0.3">
      <c r="A63" s="290" t="s">
        <v>15</v>
      </c>
      <c r="B63" s="16" t="s">
        <v>8</v>
      </c>
      <c r="C63" s="17">
        <v>9.9999999999454303E-2</v>
      </c>
      <c r="D63" s="17">
        <v>347.69999999999982</v>
      </c>
      <c r="E63" s="17">
        <v>-157.5</v>
      </c>
      <c r="F63" s="17">
        <v>-216.19999999999982</v>
      </c>
      <c r="G63" s="17">
        <v>0</v>
      </c>
      <c r="H63" s="17">
        <v>-4700.5</v>
      </c>
    </row>
    <row r="64" spans="1:8" ht="14.45" hidden="1" customHeight="1" x14ac:dyDescent="0.3">
      <c r="A64" s="286"/>
      <c r="B64" s="9" t="s">
        <v>9</v>
      </c>
      <c r="C64" s="8">
        <v>-95.299999999999272</v>
      </c>
      <c r="D64" s="8">
        <v>401.79999999999927</v>
      </c>
      <c r="E64" s="8">
        <v>-302.39999999999964</v>
      </c>
      <c r="F64" s="8">
        <v>-267.60000000000036</v>
      </c>
      <c r="G64" s="8">
        <v>0</v>
      </c>
      <c r="H64" s="8">
        <v>-8082.7</v>
      </c>
    </row>
    <row r="65" spans="1:8" ht="14.45" hidden="1" customHeight="1" x14ac:dyDescent="0.3">
      <c r="A65" s="286"/>
      <c r="B65" s="9" t="s">
        <v>13</v>
      </c>
      <c r="C65" s="8">
        <v>-95.100000000000364</v>
      </c>
      <c r="D65" s="8">
        <v>749.5</v>
      </c>
      <c r="E65" s="8">
        <v>-459.89999999999964</v>
      </c>
      <c r="F65" s="8">
        <v>-483.80000000000109</v>
      </c>
      <c r="G65" s="8">
        <v>0</v>
      </c>
      <c r="H65" s="8">
        <v>-12783.199999999999</v>
      </c>
    </row>
    <row r="66" spans="1:8" ht="14.45" hidden="1" customHeight="1" x14ac:dyDescent="0.3">
      <c r="A66" s="287"/>
      <c r="B66" s="18" t="s">
        <v>11</v>
      </c>
      <c r="C66" s="19">
        <v>-6.5263741698234345E-3</v>
      </c>
      <c r="D66" s="19">
        <v>-1.3512411176634487E-2</v>
      </c>
      <c r="E66" s="19">
        <v>-2.3714490934498844E-3</v>
      </c>
      <c r="F66" s="19">
        <v>7.2148922662428339E-3</v>
      </c>
      <c r="G66" s="19">
        <v>0</v>
      </c>
      <c r="H66" s="19">
        <v>-4.6877843887163928E-2</v>
      </c>
    </row>
    <row r="67" spans="1:8" x14ac:dyDescent="0.3">
      <c r="A67" s="285" t="s">
        <v>16</v>
      </c>
      <c r="B67" s="7" t="s">
        <v>8</v>
      </c>
      <c r="C67" s="8">
        <f>'Tav1'!D55-'Tav1'!C55</f>
        <v>25.298999999999978</v>
      </c>
      <c r="D67" s="8">
        <f>'Tav1'!E55-'Tav1'!D55</f>
        <v>403.6909999999998</v>
      </c>
      <c r="E67" s="8">
        <f>'Tav1'!F55-'Tav1'!E55</f>
        <v>-146.61800000000039</v>
      </c>
      <c r="F67" s="8">
        <f>'Tav1'!G55-'Tav1'!F55</f>
        <v>-211.73799999999937</v>
      </c>
      <c r="G67" s="8">
        <f>'Tav1'!H55-'Tav1'!G55</f>
        <v>-215.12800000000061</v>
      </c>
      <c r="H67" s="8">
        <f>'Tav1'!I55-'Tav1'!H55</f>
        <v>7.2979999999997744</v>
      </c>
    </row>
    <row r="68" spans="1:8" x14ac:dyDescent="0.3">
      <c r="A68" s="286"/>
      <c r="B68" s="10" t="s">
        <v>9</v>
      </c>
      <c r="C68" s="11">
        <f>'Tav1'!D56-'Tav1'!C56</f>
        <v>-81.811999999999898</v>
      </c>
      <c r="D68" s="11">
        <f>'Tav1'!E56-'Tav1'!D56</f>
        <v>450.86899999999878</v>
      </c>
      <c r="E68" s="11">
        <f>'Tav1'!F56-'Tav1'!E56</f>
        <v>-249.65799999999945</v>
      </c>
      <c r="F68" s="11">
        <f>'Tav1'!G56-'Tav1'!F56</f>
        <v>-277.38400000000001</v>
      </c>
      <c r="G68" s="11">
        <f>'Tav1'!H56-'Tav1'!G56</f>
        <v>-298.79600000000028</v>
      </c>
      <c r="H68" s="11">
        <f>'Tav1'!I56-'Tav1'!H56</f>
        <v>15.773000000001048</v>
      </c>
    </row>
    <row r="69" spans="1:8" x14ac:dyDescent="0.3">
      <c r="A69" s="286"/>
      <c r="B69" s="10" t="s">
        <v>13</v>
      </c>
      <c r="C69" s="11">
        <f>'Tav1'!D57-'Tav1'!C57</f>
        <v>-56.513000000002648</v>
      </c>
      <c r="D69" s="11">
        <f>'Tav1'!E57-'Tav1'!D57</f>
        <v>854.56100000000151</v>
      </c>
      <c r="E69" s="11">
        <f>'Tav1'!F57-'Tav1'!E57</f>
        <v>-396.27700000000186</v>
      </c>
      <c r="F69" s="11">
        <f>'Tav1'!G57-'Tav1'!F57</f>
        <v>-489.12299999999959</v>
      </c>
      <c r="G69" s="11">
        <f>'Tav1'!H57-'Tav1'!G57</f>
        <v>-513.92299999999886</v>
      </c>
      <c r="H69" s="11">
        <f>'Tav1'!I57-'Tav1'!H57</f>
        <v>23.070999999999913</v>
      </c>
    </row>
    <row r="70" spans="1:8" ht="17.25" thickBot="1" x14ac:dyDescent="0.35">
      <c r="A70" s="287"/>
      <c r="B70" s="20" t="s">
        <v>11</v>
      </c>
      <c r="C70" s="13">
        <f>('Tav1'!D58-'Tav1'!C58)*100</f>
        <v>-1.6188132602802718</v>
      </c>
      <c r="D70" s="13">
        <f>('Tav1'!E58-'Tav1'!D58)*100</f>
        <v>-2.2013572350607191</v>
      </c>
      <c r="E70" s="13">
        <f>('Tav1'!F58-'Tav1'!E58)*100</f>
        <v>-0.33471905931491408</v>
      </c>
      <c r="F70" s="13">
        <f>('Tav1'!G58-'Tav1'!F58)*100</f>
        <v>0.59607362246298923</v>
      </c>
      <c r="G70" s="13">
        <f>('Tav1'!H58-'Tav1'!G58)*100</f>
        <v>0.4093086763079401</v>
      </c>
      <c r="H70" s="13">
        <f>('Tav1'!I58-'Tav1'!H58)*100</f>
        <v>6.2562191315662652E-2</v>
      </c>
    </row>
  </sheetData>
  <mergeCells count="17">
    <mergeCell ref="A27:B27"/>
    <mergeCell ref="A28:A31"/>
    <mergeCell ref="A32:A35"/>
    <mergeCell ref="A1:H1"/>
    <mergeCell ref="A5:A8"/>
    <mergeCell ref="A9:A12"/>
    <mergeCell ref="A13:A16"/>
    <mergeCell ref="A17:A20"/>
    <mergeCell ref="A21:A24"/>
    <mergeCell ref="A67:A70"/>
    <mergeCell ref="A36:A39"/>
    <mergeCell ref="A40:A43"/>
    <mergeCell ref="A51:A54"/>
    <mergeCell ref="A55:A58"/>
    <mergeCell ref="A59:A62"/>
    <mergeCell ref="A63:A66"/>
    <mergeCell ref="A44:A47"/>
  </mergeCells>
  <pageMargins left="0.7" right="0.7" top="0.75" bottom="0.75" header="0.3" footer="0.3"/>
  <pageSetup paperSize="9" scale="89" orientation="portrait" r:id="rId1"/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642F-B653-4869-951C-4F86A457C8DB}">
  <sheetPr>
    <tabColor theme="4" tint="0.79998168889431442"/>
  </sheetPr>
  <dimension ref="A1:J70"/>
  <sheetViews>
    <sheetView zoomScaleNormal="100" workbookViewId="0">
      <selection sqref="A1:H1"/>
    </sheetView>
  </sheetViews>
  <sheetFormatPr defaultColWidth="9.140625" defaultRowHeight="16.5" x14ac:dyDescent="0.3"/>
  <cols>
    <col min="1" max="1" width="30.7109375" style="2" customWidth="1"/>
    <col min="2" max="2" width="9.140625" style="2"/>
    <col min="3" max="7" width="9.7109375" style="2" customWidth="1"/>
    <col min="8" max="9" width="9.140625" style="2"/>
    <col min="10" max="10" width="0" style="2" hidden="1" customWidth="1"/>
    <col min="11" max="16384" width="9.140625" style="2"/>
  </cols>
  <sheetData>
    <row r="1" spans="1:10" ht="36" customHeight="1" x14ac:dyDescent="0.3">
      <c r="A1" s="280" t="s">
        <v>18</v>
      </c>
      <c r="B1" s="280"/>
      <c r="C1" s="280"/>
      <c r="D1" s="280"/>
      <c r="E1" s="280"/>
      <c r="F1" s="280"/>
      <c r="G1" s="280"/>
      <c r="H1" s="280"/>
    </row>
    <row r="2" spans="1:10" s="3" customFormat="1" ht="12.75" x14ac:dyDescent="0.25">
      <c r="A2" s="3" t="s">
        <v>67</v>
      </c>
    </row>
    <row r="3" spans="1:10" s="3" customFormat="1" ht="13.5" thickBot="1" x14ac:dyDescent="0.3"/>
    <row r="4" spans="1:10" ht="33.75" thickBot="1" x14ac:dyDescent="0.35">
      <c r="A4" s="4" t="s">
        <v>1</v>
      </c>
      <c r="B4" s="21"/>
      <c r="C4" s="6" t="s">
        <v>68</v>
      </c>
      <c r="D4" s="22" t="s">
        <v>2</v>
      </c>
      <c r="E4" s="22" t="s">
        <v>3</v>
      </c>
      <c r="F4" s="21" t="s">
        <v>4</v>
      </c>
      <c r="G4" s="21" t="s">
        <v>5</v>
      </c>
      <c r="H4" s="21" t="s">
        <v>19</v>
      </c>
    </row>
    <row r="5" spans="1:10" ht="17.25" thickBot="1" x14ac:dyDescent="0.35">
      <c r="A5" s="285" t="s">
        <v>7</v>
      </c>
      <c r="B5" s="23" t="s">
        <v>8</v>
      </c>
      <c r="C5" s="24">
        <f>('Tav1'!D5-'Tav1'!C5)/'Tav1'!C5*100</f>
        <v>1.1362558367501698</v>
      </c>
      <c r="D5" s="24">
        <f>('Tav1'!E5-'Tav1'!D5)/'Tav1'!D5*100</f>
        <v>-4.1885962626757323</v>
      </c>
      <c r="E5" s="24">
        <f>('Tav1'!F5-'Tav1'!E5)/'Tav1'!E5*100</f>
        <v>3.9213766697124002</v>
      </c>
      <c r="F5" s="24">
        <f>('Tav1'!G5-'Tav1'!F5)/'Tav1'!F5*100</f>
        <v>0.61128149303410084</v>
      </c>
      <c r="G5" s="24">
        <f>('Tav1'!H5-'Tav1'!G5)/'Tav1'!G5*100</f>
        <v>-1.6468825750876486</v>
      </c>
      <c r="H5" s="24">
        <f>('Tav1'!I5-'Tav1'!H5)/'Tav1'!H5*100</f>
        <v>1.8712052296431123</v>
      </c>
      <c r="J5" s="24">
        <f>('Tav1'!I5-'Tav1'!D5)/'Tav1'!D5*100</f>
        <v>0.37102270950798721</v>
      </c>
    </row>
    <row r="6" spans="1:10" ht="17.25" thickBot="1" x14ac:dyDescent="0.35">
      <c r="A6" s="286"/>
      <c r="B6" s="28" t="s">
        <v>9</v>
      </c>
      <c r="C6" s="29">
        <f>('Tav1'!D6-'Tav1'!C6)/'Tav1'!C6*100</f>
        <v>4.3677826426275379</v>
      </c>
      <c r="D6" s="29">
        <f>('Tav1'!E6-'Tav1'!D6)/'Tav1'!D6*100</f>
        <v>-6.546178121950283</v>
      </c>
      <c r="E6" s="30">
        <f>('Tav1'!F6-'Tav1'!E6)/'Tav1'!E6*100</f>
        <v>3.2684170554410281</v>
      </c>
      <c r="F6" s="29">
        <f>('Tav1'!G6-'Tav1'!F6)/'Tav1'!F6*100</f>
        <v>0.23376145825125058</v>
      </c>
      <c r="G6" s="31">
        <f>('Tav1'!H6-'Tav1'!G6)/'Tav1'!G6*100</f>
        <v>-0.93417535768564786</v>
      </c>
      <c r="H6" s="32">
        <f>('Tav1'!I6-'Tav1'!H6)/'Tav1'!H6*100</f>
        <v>1.9441615637936263</v>
      </c>
      <c r="J6" s="24">
        <f>('Tav1'!I6-'Tav1'!D6)/'Tav1'!D6*100</f>
        <v>-2.306688128160598</v>
      </c>
    </row>
    <row r="7" spans="1:10" ht="17.25" thickBot="1" x14ac:dyDescent="0.35">
      <c r="A7" s="286"/>
      <c r="B7" s="33" t="s">
        <v>10</v>
      </c>
      <c r="C7" s="34">
        <f>('Tav1'!D7-'Tav1'!C7)/'Tav1'!C7*100</f>
        <v>2.5693368999014474</v>
      </c>
      <c r="D7" s="35">
        <f>('Tav1'!E7-'Tav1'!D7)/'Tav1'!D7*100</f>
        <v>-5.2518701530437122</v>
      </c>
      <c r="E7" s="36">
        <f>('Tav1'!F7-'Tav1'!E7)/'Tav1'!E7*100</f>
        <v>3.6301299579281467</v>
      </c>
      <c r="F7" s="34">
        <f>('Tav1'!G7-'Tav1'!F7)/'Tav1'!F7*100</f>
        <v>0.44384126558832299</v>
      </c>
      <c r="G7" s="37">
        <f>('Tav1'!H7-'Tav1'!G7)/'Tav1'!G7*100</f>
        <v>-1.331439009539269</v>
      </c>
      <c r="H7" s="38">
        <f>('Tav1'!I7-'Tav1'!H7)/'Tav1'!H7*100</f>
        <v>1.9036256457575444</v>
      </c>
      <c r="J7" s="24">
        <f>('Tav1'!I7-'Tav1'!D7)/'Tav1'!D7*100</f>
        <v>-0.83727952782924908</v>
      </c>
    </row>
    <row r="8" spans="1:10" ht="17.25" thickBot="1" x14ac:dyDescent="0.35">
      <c r="A8" s="287"/>
      <c r="B8" s="39" t="s">
        <v>11</v>
      </c>
      <c r="C8" s="40">
        <f>('Tav1'!D8-'Tav1'!C8)/'Tav1'!C8*100</f>
        <v>-12.532712797365397</v>
      </c>
      <c r="D8" s="40">
        <f>('Tav1'!E8-'Tav1'!D8)/'Tav1'!D8*100</f>
        <v>11.386957566366465</v>
      </c>
      <c r="E8" s="40">
        <f>('Tav1'!F8-'Tav1'!E8)/'Tav1'!E8*100</f>
        <v>2.5461563931064264</v>
      </c>
      <c r="F8" s="40">
        <f>('Tav1'!G8-'Tav1'!F8)/'Tav1'!F8*100</f>
        <v>1.4734663147945597</v>
      </c>
      <c r="G8" s="41">
        <f>('Tav1'!H8-'Tav1'!G8)/'Tav1'!G8*100</f>
        <v>-2.7937321562062323</v>
      </c>
      <c r="H8" s="40">
        <f>('Tav1'!I8-'Tav1'!H8)/'Tav1'!H8*100</f>
        <v>-0.28609795879543287</v>
      </c>
      <c r="J8" s="24">
        <f>('Tav1'!I8-'Tav1'!D8)/'Tav1'!D8*100</f>
        <v>12.345635522180171</v>
      </c>
    </row>
    <row r="9" spans="1:10" x14ac:dyDescent="0.3">
      <c r="A9" s="282" t="s">
        <v>12</v>
      </c>
      <c r="B9" s="23" t="s">
        <v>8</v>
      </c>
      <c r="C9" s="24">
        <f>('Tav1'!D9-'Tav1'!C9)/'Tav1'!C9*100</f>
        <v>-22.553729456384232</v>
      </c>
      <c r="D9" s="24">
        <f>('Tav1'!E9-'Tav1'!D9)/'Tav1'!D9*100</f>
        <v>47.633039503754091</v>
      </c>
      <c r="E9" s="25">
        <f>('Tav1'!F9-'Tav1'!E9)/'Tav1'!E9*100</f>
        <v>0.57496682883671602</v>
      </c>
      <c r="F9" s="24">
        <f>('Tav1'!G9-'Tav1'!F9)/'Tav1'!F9*100</f>
        <v>-21.328056288478173</v>
      </c>
      <c r="G9" s="26">
        <f>('Tav1'!H9-'Tav1'!G9)/'Tav1'!G9*100</f>
        <v>-3.4097261039686919</v>
      </c>
      <c r="H9" s="27">
        <f>('Tav1'!I9-'Tav1'!H9)/'Tav1'!H9*100</f>
        <v>5.2951388888886735</v>
      </c>
    </row>
    <row r="10" spans="1:10" x14ac:dyDescent="0.3">
      <c r="A10" s="283"/>
      <c r="B10" s="28" t="s">
        <v>9</v>
      </c>
      <c r="C10" s="29">
        <f>('Tav1'!D10-'Tav1'!C10)/'Tav1'!C10*100</f>
        <v>-16.677135678391934</v>
      </c>
      <c r="D10" s="29">
        <f>('Tav1'!E10-'Tav1'!D10)/'Tav1'!D10*100</f>
        <v>44.51564266867689</v>
      </c>
      <c r="E10" s="30">
        <f>('Tav1'!F10-'Tav1'!E10)/'Tav1'!E10*100</f>
        <v>-11.86750130412099</v>
      </c>
      <c r="F10" s="29">
        <f>('Tav1'!G10-'Tav1'!F10)/'Tav1'!F10*100</f>
        <v>-7.6649896419059047</v>
      </c>
      <c r="G10" s="31">
        <f>('Tav1'!H10-'Tav1'!G10)/'Tav1'!G10*100</f>
        <v>-23.798076923076934</v>
      </c>
      <c r="H10" s="32">
        <f>('Tav1'!I10-'Tav1'!H10)/'Tav1'!H10*100</f>
        <v>-21.177707676130513</v>
      </c>
    </row>
    <row r="11" spans="1:10" x14ac:dyDescent="0.3">
      <c r="A11" s="283"/>
      <c r="B11" s="33" t="s">
        <v>13</v>
      </c>
      <c r="C11" s="34">
        <f>('Tav1'!D11-'Tav1'!C11)/'Tav1'!C11*100</f>
        <v>-18.928606025380056</v>
      </c>
      <c r="D11" s="34">
        <f>('Tav1'!E11-'Tav1'!D11)/'Tav1'!D11*100</f>
        <v>45.63269207790642</v>
      </c>
      <c r="E11" s="36">
        <f>('Tav1'!F11-'Tav1'!E11)/'Tav1'!E11*100</f>
        <v>-7.2366261896945963</v>
      </c>
      <c r="F11" s="34">
        <f>('Tav1'!G11-'Tav1'!F11)/'Tav1'!F11*100</f>
        <v>-13.161153369892077</v>
      </c>
      <c r="G11" s="42">
        <f>('Tav1'!H11-'Tav1'!G11)/'Tav1'!G11*100</f>
        <v>-16.367895701772227</v>
      </c>
      <c r="H11" s="38">
        <f>('Tav1'!I11-'Tav1'!H11)/'Tav1'!H11*100</f>
        <v>-10.035318475216307</v>
      </c>
    </row>
    <row r="12" spans="1:10" ht="17.25" thickBot="1" x14ac:dyDescent="0.35">
      <c r="A12" s="284"/>
      <c r="B12" s="39" t="s">
        <v>11</v>
      </c>
      <c r="C12" s="40">
        <f>('Tav1'!D12-'Tav1'!C12)/'Tav1'!C12*100</f>
        <v>20.024924844598321</v>
      </c>
      <c r="D12" s="40">
        <f>('Tav1'!E12-'Tav1'!D12)/'Tav1'!D12*100</f>
        <v>-4.9951266143639632</v>
      </c>
      <c r="E12" s="40">
        <f>('Tav1'!F12-'Tav1'!E12)/'Tav1'!E12*100</f>
        <v>-30.153659405278205</v>
      </c>
      <c r="F12" s="40">
        <f>('Tav1'!G12-'Tav1'!F12)/'Tav1'!F12*100</f>
        <v>53.107299763004647</v>
      </c>
      <c r="G12" s="41">
        <f>('Tav1'!H12-'Tav1'!G12)/'Tav1'!G12*100</f>
        <v>-49.479492758160262</v>
      </c>
      <c r="H12" s="40">
        <f>('Tav1'!I12-'Tav1'!H12)/'Tav1'!H12*100</f>
        <v>-92.030904614939729</v>
      </c>
    </row>
    <row r="13" spans="1:10" x14ac:dyDescent="0.3">
      <c r="A13" s="285" t="s">
        <v>14</v>
      </c>
      <c r="B13" s="23" t="s">
        <v>8</v>
      </c>
      <c r="C13" s="24">
        <f>('Tav1'!D13-'Tav1'!C13)/'Tav1'!C13*100</f>
        <v>0.18820577164365648</v>
      </c>
      <c r="D13" s="24">
        <f>('Tav1'!E13-'Tav1'!D13)/'Tav1'!D13*100</f>
        <v>-2.5854929605914339</v>
      </c>
      <c r="E13" s="25">
        <f>('Tav1'!F13-'Tav1'!E13)/'Tav1'!E13*100</f>
        <v>3.7644887718497944</v>
      </c>
      <c r="F13" s="24">
        <f>('Tav1'!G13-'Tav1'!F13)/'Tav1'!F13*100</f>
        <v>-0.38567217864814479</v>
      </c>
      <c r="G13" s="26">
        <f>('Tav1'!H13-'Tav1'!G13)/'Tav1'!G13*100</f>
        <v>-1.7101475441077627</v>
      </c>
      <c r="H13" s="27">
        <f>('Tav1'!I13-'Tav1'!H13)/'Tav1'!H13*100</f>
        <v>1.9919586913484482</v>
      </c>
    </row>
    <row r="14" spans="1:10" x14ac:dyDescent="0.3">
      <c r="A14" s="286"/>
      <c r="B14" s="28" t="s">
        <v>9</v>
      </c>
      <c r="C14" s="29">
        <f>('Tav1'!D14-'Tav1'!C14)/'Tav1'!C14*100</f>
        <v>2.7328071052984675</v>
      </c>
      <c r="D14" s="29">
        <f>('Tav1'!E14-'Tav1'!D14)/'Tav1'!D14*100</f>
        <v>-3.3287018893916152</v>
      </c>
      <c r="E14" s="30">
        <f>('Tav1'!F14-'Tav1'!E14)/'Tav1'!E14*100</f>
        <v>1.8426612942852933</v>
      </c>
      <c r="F14" s="29">
        <f>('Tav1'!G14-'Tav1'!F14)/'Tav1'!F14*100</f>
        <v>-0.41011290166940489</v>
      </c>
      <c r="G14" s="31">
        <f>('Tav1'!H14-'Tav1'!G14)/'Tav1'!G14*100</f>
        <v>-2.6621772200959177</v>
      </c>
      <c r="H14" s="32">
        <f>('Tav1'!I14-'Tav1'!H14)/'Tav1'!H14*100</f>
        <v>0.57611427718188524</v>
      </c>
    </row>
    <row r="15" spans="1:10" x14ac:dyDescent="0.3">
      <c r="A15" s="286"/>
      <c r="B15" s="33" t="s">
        <v>13</v>
      </c>
      <c r="C15" s="34">
        <f>('Tav1'!D15-'Tav1'!C15)/'Tav1'!C15*100</f>
        <v>1.3418512680107395</v>
      </c>
      <c r="D15" s="34">
        <f>('Tav1'!E15-'Tav1'!D15)/'Tav1'!D15*100</f>
        <v>-2.9276120095403932</v>
      </c>
      <c r="E15" s="36">
        <f>('Tav1'!F15-'Tav1'!E15)/'Tav1'!E15*100</f>
        <v>2.8854641650314607</v>
      </c>
      <c r="F15" s="34">
        <f>('Tav1'!G15-'Tav1'!F15)/'Tav1'!F15*100</f>
        <v>-0.39674515954510881</v>
      </c>
      <c r="G15" s="42">
        <f>('Tav1'!H15-'Tav1'!G15)/'Tav1'!G15*100</f>
        <v>-2.1414110378957836</v>
      </c>
      <c r="H15" s="38">
        <f>('Tav1'!I15-'Tav1'!H15)/'Tav1'!H15*100</f>
        <v>1.354003139717421</v>
      </c>
    </row>
    <row r="16" spans="1:10" ht="17.25" thickBot="1" x14ac:dyDescent="0.35">
      <c r="A16" s="287"/>
      <c r="B16" s="39" t="s">
        <v>11</v>
      </c>
      <c r="C16" s="40">
        <f>('Tav1'!D16-'Tav1'!C16)/'Tav1'!C16*100</f>
        <v>-12.346926508792262</v>
      </c>
      <c r="D16" s="40">
        <f>('Tav1'!E16-'Tav1'!D16)/'Tav1'!D16*100</f>
        <v>4.3387876996669927</v>
      </c>
      <c r="E16" s="40">
        <f>('Tav1'!F16-'Tav1'!E16)/'Tav1'!E16*100</f>
        <v>10.017858507975868</v>
      </c>
      <c r="F16" s="40">
        <f>('Tav1'!G16-'Tav1'!F16)/'Tav1'!F16*100</f>
        <v>0.11839116329176995</v>
      </c>
      <c r="G16" s="41">
        <f>('Tav1'!H16-'Tav1'!G16)/'Tav1'!G16*100</f>
        <v>4.6671141094439372</v>
      </c>
      <c r="H16" s="40">
        <f>('Tav1'!I16-'Tav1'!H16)/'Tav1'!H16*100</f>
        <v>6.3287641403054176</v>
      </c>
    </row>
    <row r="17" spans="1:8" ht="17.25" hidden="1" thickBot="1" x14ac:dyDescent="0.35">
      <c r="A17" s="285" t="s">
        <v>15</v>
      </c>
      <c r="B17" s="23" t="s">
        <v>8</v>
      </c>
      <c r="C17" s="24" t="e">
        <f>('Tav1'!#REF!-'Tav1'!#REF!)/'Tav1'!#REF!*100</f>
        <v>#REF!</v>
      </c>
      <c r="D17" s="24" t="e">
        <f>('Tav1'!#REF!-'Tav1'!#REF!)/'Tav1'!#REF!*100</f>
        <v>#REF!</v>
      </c>
      <c r="E17" s="25" t="e">
        <f>('Tav1'!#REF!-'Tav1'!#REF!)/'Tav1'!#REF!*100</f>
        <v>#REF!</v>
      </c>
      <c r="F17" s="24" t="e">
        <f>('Tav1'!#REF!-'Tav1'!#REF!)/'Tav1'!#REF!*100</f>
        <v>#REF!</v>
      </c>
      <c r="G17" s="26" t="e">
        <f>('Tav1'!#REF!-'Tav1'!#REF!)/'Tav1'!#REF!*100</f>
        <v>#REF!</v>
      </c>
      <c r="H17" s="27" t="e">
        <f>('Tav1'!#REF!-'Tav1'!#REF!)/'Tav1'!#REF!*100</f>
        <v>#REF!</v>
      </c>
    </row>
    <row r="18" spans="1:8" ht="17.25" hidden="1" thickBot="1" x14ac:dyDescent="0.35">
      <c r="A18" s="286"/>
      <c r="B18" s="28" t="s">
        <v>9</v>
      </c>
      <c r="C18" s="29" t="e">
        <f>('Tav1'!#REF!-'Tav1'!#REF!)/'Tav1'!#REF!*100</f>
        <v>#REF!</v>
      </c>
      <c r="D18" s="29" t="e">
        <f>('Tav1'!#REF!-'Tav1'!#REF!)/'Tav1'!#REF!*100</f>
        <v>#REF!</v>
      </c>
      <c r="E18" s="30" t="e">
        <f>('Tav1'!#REF!-'Tav1'!#REF!)/'Tav1'!#REF!*100</f>
        <v>#REF!</v>
      </c>
      <c r="F18" s="29" t="e">
        <f>('Tav1'!#REF!-'Tav1'!#REF!)/'Tav1'!#REF!*100</f>
        <v>#REF!</v>
      </c>
      <c r="G18" s="31" t="e">
        <f>('Tav1'!#REF!-'Tav1'!#REF!)/'Tav1'!#REF!*100</f>
        <v>#REF!</v>
      </c>
      <c r="H18" s="32" t="e">
        <f>('Tav1'!#REF!-'Tav1'!#REF!)/'Tav1'!#REF!*100</f>
        <v>#REF!</v>
      </c>
    </row>
    <row r="19" spans="1:8" ht="17.25" hidden="1" thickBot="1" x14ac:dyDescent="0.35">
      <c r="A19" s="286"/>
      <c r="B19" s="28" t="s">
        <v>13</v>
      </c>
      <c r="C19" s="29" t="e">
        <f>('Tav1'!#REF!-'Tav1'!#REF!)/'Tav1'!#REF!*100</f>
        <v>#REF!</v>
      </c>
      <c r="D19" s="29" t="e">
        <f>('Tav1'!#REF!-'Tav1'!#REF!)/'Tav1'!#REF!*100</f>
        <v>#REF!</v>
      </c>
      <c r="E19" s="30" t="e">
        <f>('Tav1'!#REF!-'Tav1'!#REF!)/'Tav1'!#REF!*100</f>
        <v>#REF!</v>
      </c>
      <c r="F19" s="29" t="e">
        <f>('Tav1'!#REF!-'Tav1'!#REF!)/'Tav1'!#REF!*100</f>
        <v>#REF!</v>
      </c>
      <c r="G19" s="31" t="e">
        <f>('Tav1'!#REF!-'Tav1'!#REF!)/'Tav1'!#REF!*100</f>
        <v>#REF!</v>
      </c>
      <c r="H19" s="32" t="e">
        <f>('Tav1'!#REF!-'Tav1'!#REF!)/'Tav1'!#REF!*100</f>
        <v>#REF!</v>
      </c>
    </row>
    <row r="20" spans="1:8" ht="17.25" hidden="1" thickBot="1" x14ac:dyDescent="0.35">
      <c r="A20" s="287"/>
      <c r="B20" s="43" t="s">
        <v>11</v>
      </c>
      <c r="C20" s="44" t="e">
        <f>('Tav1'!#REF!-'Tav1'!#REF!)/'Tav1'!#REF!*100</f>
        <v>#REF!</v>
      </c>
      <c r="D20" s="44" t="e">
        <f>('Tav1'!#REF!-'Tav1'!#REF!)/'Tav1'!#REF!*100</f>
        <v>#REF!</v>
      </c>
      <c r="E20" s="45" t="e">
        <f>('Tav1'!#REF!-'Tav1'!#REF!)/'Tav1'!#REF!*100</f>
        <v>#REF!</v>
      </c>
      <c r="F20" s="44" t="e">
        <f>('Tav1'!#REF!-'Tav1'!#REF!)/'Tav1'!#REF!*100</f>
        <v>#REF!</v>
      </c>
      <c r="G20" s="46" t="e">
        <f>('Tav1'!#REF!-'Tav1'!#REF!)/'Tav1'!#REF!*100</f>
        <v>#REF!</v>
      </c>
      <c r="H20" s="47" t="e">
        <f>('Tav1'!#REF!-'Tav1'!#REF!)/'Tav1'!#REF!*100</f>
        <v>#REF!</v>
      </c>
    </row>
    <row r="21" spans="1:8" x14ac:dyDescent="0.3">
      <c r="A21" s="285" t="s">
        <v>16</v>
      </c>
      <c r="B21" s="23" t="s">
        <v>8</v>
      </c>
      <c r="C21" s="24">
        <f>('Tav1'!D17-'Tav1'!C17)/'Tav1'!C17*100</f>
        <v>-1.8043926989354517</v>
      </c>
      <c r="D21" s="24">
        <f>('Tav1'!E17-'Tav1'!D17)/'Tav1'!D17*100</f>
        <v>4.7851862349134446</v>
      </c>
      <c r="E21" s="25">
        <f>('Tav1'!F17-'Tav1'!E17)/'Tav1'!E17*100</f>
        <v>-7.4135016341710838</v>
      </c>
      <c r="F21" s="24">
        <f>('Tav1'!G17-'Tav1'!F17)/'Tav1'!F17*100</f>
        <v>1.8745739604635214</v>
      </c>
      <c r="G21" s="26">
        <f>('Tav1'!H17-'Tav1'!G17)/'Tav1'!G17*100</f>
        <v>4.2728098265067249</v>
      </c>
      <c r="H21" s="27">
        <f>('Tav1'!I17-'Tav1'!H17)/'Tav1'!H17*100</f>
        <v>-4.1000137507448358</v>
      </c>
    </row>
    <row r="22" spans="1:8" x14ac:dyDescent="0.3">
      <c r="A22" s="286"/>
      <c r="B22" s="28" t="s">
        <v>9</v>
      </c>
      <c r="C22" s="29">
        <f>('Tav1'!D18-'Tav1'!C18)/'Tav1'!C18*100</f>
        <v>-3.7512371619100233</v>
      </c>
      <c r="D22" s="29">
        <f>('Tav1'!E18-'Tav1'!D18)/'Tav1'!D18*100</f>
        <v>4.6813101599770759</v>
      </c>
      <c r="E22" s="30">
        <f>('Tav1'!F18-'Tav1'!E18)/'Tav1'!E18*100</f>
        <v>-2.9421237398950018</v>
      </c>
      <c r="F22" s="29">
        <f>('Tav1'!G18-'Tav1'!F18)/'Tav1'!F18*100</f>
        <v>-0.21071493753215051</v>
      </c>
      <c r="G22" s="31">
        <f>('Tav1'!H18-'Tav1'!G18)/'Tav1'!G18*100</f>
        <v>3.4833067305134322</v>
      </c>
      <c r="H22" s="32">
        <f>('Tav1'!I18-'Tav1'!H18)/'Tav1'!H18*100</f>
        <v>4.8201288581116563E-3</v>
      </c>
    </row>
    <row r="23" spans="1:8" x14ac:dyDescent="0.3">
      <c r="A23" s="286"/>
      <c r="B23" s="33" t="s">
        <v>13</v>
      </c>
      <c r="C23" s="34">
        <f>('Tav1'!D19-'Tav1'!C19)/'Tav1'!C19*100</f>
        <v>-2.9498806682577596</v>
      </c>
      <c r="D23" s="34">
        <f>('Tav1'!E19-'Tav1'!D19)/'Tav1'!D19*100</f>
        <v>4.7245721030887244</v>
      </c>
      <c r="E23" s="36">
        <f>('Tav1'!F19-'Tav1'!E19)/'Tav1'!E19*100</f>
        <v>-4.8044860655814654</v>
      </c>
      <c r="F23" s="34">
        <f>('Tav1'!G19-'Tav1'!F19)/'Tav1'!F19*100</f>
        <v>0.63346094644195827</v>
      </c>
      <c r="G23" s="42">
        <f>('Tav1'!H19-'Tav1'!G19)/'Tav1'!G19*100</f>
        <v>3.8072360035297672</v>
      </c>
      <c r="H23" s="38">
        <f>('Tav1'!I19-'Tav1'!H19)/'Tav1'!H19*100</f>
        <v>-1.6878713175219422</v>
      </c>
    </row>
    <row r="24" spans="1:8" ht="17.25" thickBot="1" x14ac:dyDescent="0.35">
      <c r="A24" s="287"/>
      <c r="B24" s="39" t="s">
        <v>11</v>
      </c>
      <c r="C24" s="40">
        <f>('Tav1'!D20-'Tav1'!C20)/'Tav1'!C20*100</f>
        <v>-6.599413356679376</v>
      </c>
      <c r="D24" s="40">
        <f>('Tav1'!E20-'Tav1'!D20)/'Tav1'!D20*100</f>
        <v>-0.34628626676311131</v>
      </c>
      <c r="E24" s="40">
        <f>('Tav1'!F20-'Tav1'!E20)/'Tav1'!E20*100</f>
        <v>16.911772002286448</v>
      </c>
      <c r="F24" s="40">
        <f>('Tav1'!G20-'Tav1'!F20)/'Tav1'!F20*100</f>
        <v>-6.4271836013110679</v>
      </c>
      <c r="G24" s="41">
        <f>('Tav1'!H20-'Tav1'!G20)/'Tav1'!G20*100</f>
        <v>-2.4886936859041997</v>
      </c>
      <c r="H24" s="40">
        <f>('Tav1'!I20-'Tav1'!H20)/'Tav1'!H20*100</f>
        <v>14.318910451603623</v>
      </c>
    </row>
    <row r="26" spans="1:8" ht="17.25" thickBot="1" x14ac:dyDescent="0.35"/>
    <row r="27" spans="1:8" ht="33.75" thickBot="1" x14ac:dyDescent="0.35">
      <c r="A27" s="4" t="s">
        <v>20</v>
      </c>
      <c r="B27" s="21"/>
      <c r="C27" s="6" t="s">
        <v>68</v>
      </c>
      <c r="D27" s="22" t="s">
        <v>2</v>
      </c>
      <c r="E27" s="22" t="s">
        <v>3</v>
      </c>
      <c r="F27" s="48" t="s">
        <v>4</v>
      </c>
      <c r="G27" s="21" t="s">
        <v>5</v>
      </c>
      <c r="H27" s="49" t="s">
        <v>6</v>
      </c>
    </row>
    <row r="28" spans="1:8" x14ac:dyDescent="0.3">
      <c r="A28" s="285" t="s">
        <v>7</v>
      </c>
      <c r="B28" s="23" t="s">
        <v>8</v>
      </c>
      <c r="C28" s="24">
        <f>('Tav1'!D24-'Tav1'!C24)/'Tav1'!C24*100</f>
        <v>0.78433401031259287</v>
      </c>
      <c r="D28" s="24">
        <f>('Tav1'!E24-'Tav1'!D24)/'Tav1'!D24*100</f>
        <v>-2.089506814803201</v>
      </c>
      <c r="E28" s="25">
        <f>('Tav1'!F24-'Tav1'!E24)/'Tav1'!E24*100</f>
        <v>0.93002425070649175</v>
      </c>
      <c r="F28" s="24">
        <f>('Tav1'!G24-'Tav1'!F24)/'Tav1'!F24*100</f>
        <v>0.51352888007699238</v>
      </c>
      <c r="G28" s="26">
        <f>('Tav1'!H24-'Tav1'!G24)/'Tav1'!G24*100</f>
        <v>1.0771071668147139</v>
      </c>
      <c r="H28" s="27">
        <f>('Tav1'!I24-'Tav1'!H24)/'Tav1'!H24*100</f>
        <v>1.2269713063957519</v>
      </c>
    </row>
    <row r="29" spans="1:8" x14ac:dyDescent="0.3">
      <c r="A29" s="286"/>
      <c r="B29" s="28" t="s">
        <v>9</v>
      </c>
      <c r="C29" s="29">
        <f>('Tav1'!D25-'Tav1'!C25)/'Tav1'!C25*100</f>
        <v>2.3517941458953167</v>
      </c>
      <c r="D29" s="29">
        <f>('Tav1'!E25-'Tav1'!D25)/'Tav1'!D25*100</f>
        <v>-3.9946909325278681</v>
      </c>
      <c r="E29" s="30">
        <f>('Tav1'!F25-'Tav1'!E25)/'Tav1'!E25*100</f>
        <v>0.23803915812422236</v>
      </c>
      <c r="F29" s="29">
        <f>('Tav1'!G25-'Tav1'!F25)/'Tav1'!F25*100</f>
        <v>1.9516674820844557</v>
      </c>
      <c r="G29" s="31">
        <f>('Tav1'!H25-'Tav1'!G25)/'Tav1'!G25*100</f>
        <v>1.112976711663775</v>
      </c>
      <c r="H29" s="32">
        <f>('Tav1'!I25-'Tav1'!H25)/'Tav1'!H25*100</f>
        <v>-0.46204940272737172</v>
      </c>
    </row>
    <row r="30" spans="1:8" x14ac:dyDescent="0.3">
      <c r="A30" s="286"/>
      <c r="B30" s="33" t="s">
        <v>10</v>
      </c>
      <c r="C30" s="34">
        <f>('Tav1'!D26-'Tav1'!C26)/'Tav1'!C26*100</f>
        <v>1.486574147124601</v>
      </c>
      <c r="D30" s="34">
        <f>('Tav1'!E26-'Tav1'!D26)/'Tav1'!D26*100</f>
        <v>-2.9503773916442677</v>
      </c>
      <c r="E30" s="36">
        <f>('Tav1'!F26-'Tav1'!E26)/'Tav1'!E26*100</f>
        <v>0.62072883380792476</v>
      </c>
      <c r="F30" s="34">
        <f>('Tav1'!G26-'Tav1'!F26)/'Tav1'!F26*100</f>
        <v>1.1539383009458921</v>
      </c>
      <c r="G30" s="42">
        <f>('Tav1'!H26-'Tav1'!G26)/'Tav1'!G26*100</f>
        <v>1.0932047217969449</v>
      </c>
      <c r="H30" s="38">
        <f>('Tav1'!I26-'Tav1'!H26)/'Tav1'!H26*100</f>
        <v>0.46882336949805498</v>
      </c>
    </row>
    <row r="31" spans="1:8" ht="17.25" thickBot="1" x14ac:dyDescent="0.35">
      <c r="A31" s="287"/>
      <c r="B31" s="39" t="s">
        <v>11</v>
      </c>
      <c r="C31" s="40">
        <f>('Tav1'!D27-'Tav1'!C27)/'Tav1'!C27*100</f>
        <v>-6.7012400690494038</v>
      </c>
      <c r="D31" s="40">
        <f>('Tav1'!E27-'Tav1'!D27)/'Tav1'!D27*100</f>
        <v>9.1261157949491167</v>
      </c>
      <c r="E31" s="40">
        <f>('Tav1'!F27-'Tav1'!E27)/'Tav1'!E27*100</f>
        <v>2.8892953339450869</v>
      </c>
      <c r="F31" s="40">
        <f>('Tav1'!G27-'Tav1'!F27)/'Tav1'!F27*100</f>
        <v>-5.8201448075292204</v>
      </c>
      <c r="G31" s="41">
        <f>('Tav1'!H27-'Tav1'!G27)/'Tav1'!G27*100</f>
        <v>-0.15546850543862481</v>
      </c>
      <c r="H31" s="40">
        <f>('Tav1'!I27-'Tav1'!H27)/'Tav1'!H27*100</f>
        <v>7.3238240421735687</v>
      </c>
    </row>
    <row r="32" spans="1:8" x14ac:dyDescent="0.3">
      <c r="A32" s="282" t="s">
        <v>12</v>
      </c>
      <c r="B32" s="23" t="s">
        <v>8</v>
      </c>
      <c r="C32" s="24">
        <f>('Tav1'!D28-'Tav1'!C28)/'Tav1'!C28*100</f>
        <v>1.6673905243873501</v>
      </c>
      <c r="D32" s="24">
        <f>('Tav1'!E28-'Tav1'!D28)/'Tav1'!D28*100</f>
        <v>4.7585438335807986</v>
      </c>
      <c r="E32" s="25">
        <f>('Tav1'!F28-'Tav1'!E28)/'Tav1'!E28*100</f>
        <v>-19.729796815715289</v>
      </c>
      <c r="F32" s="24">
        <f>('Tav1'!G28-'Tav1'!F28)/'Tav1'!F28*100</f>
        <v>2.5533418739226019</v>
      </c>
      <c r="G32" s="26">
        <f>('Tav1'!H28-'Tav1'!G28)/'Tav1'!G28*100</f>
        <v>-3.7561921171649653</v>
      </c>
      <c r="H32" s="27">
        <f>('Tav1'!I28-'Tav1'!H28)/'Tav1'!H28*100</f>
        <v>-10.564830148145314</v>
      </c>
    </row>
    <row r="33" spans="1:8" x14ac:dyDescent="0.3">
      <c r="A33" s="283"/>
      <c r="B33" s="28" t="s">
        <v>9</v>
      </c>
      <c r="C33" s="29">
        <f>('Tav1'!D29-'Tav1'!C29)/'Tav1'!C29*100</f>
        <v>-7.6640352382585739</v>
      </c>
      <c r="D33" s="29">
        <f>('Tav1'!E29-'Tav1'!D29)/'Tav1'!D29*100</f>
        <v>2.498257569890717</v>
      </c>
      <c r="E33" s="30">
        <f>('Tav1'!F29-'Tav1'!E29)/'Tav1'!E29*100</f>
        <v>3.377255281211299</v>
      </c>
      <c r="F33" s="29">
        <f>('Tav1'!G29-'Tav1'!F29)/'Tav1'!F29*100</f>
        <v>-13.950564951105756</v>
      </c>
      <c r="G33" s="31">
        <f>('Tav1'!H29-'Tav1'!G29)/'Tav1'!G29*100</f>
        <v>2.6329647182726967</v>
      </c>
      <c r="H33" s="32">
        <f>('Tav1'!I29-'Tav1'!H29)/'Tav1'!H29*100</f>
        <v>-15.16410400701772</v>
      </c>
    </row>
    <row r="34" spans="1:8" x14ac:dyDescent="0.3">
      <c r="A34" s="283"/>
      <c r="B34" s="33" t="s">
        <v>13</v>
      </c>
      <c r="C34" s="34">
        <f>('Tav1'!D30-'Tav1'!C30)/'Tav1'!C30*100</f>
        <v>-3.6425484818644791</v>
      </c>
      <c r="D34" s="34">
        <f>('Tav1'!E30-'Tav1'!D30)/'Tav1'!D30*100</f>
        <v>3.5268780879187189</v>
      </c>
      <c r="E34" s="36">
        <f>('Tav1'!F30-'Tav1'!E30)/'Tav1'!E30*100</f>
        <v>-7.2547947887519433</v>
      </c>
      <c r="F34" s="34">
        <f>('Tav1'!G30-'Tav1'!F30)/'Tav1'!F30*100</f>
        <v>-7.3789669973964855</v>
      </c>
      <c r="G34" s="42">
        <f>('Tav1'!H30-'Tav1'!G30)/'Tav1'!G30*100</f>
        <v>-0.18423726721047687</v>
      </c>
      <c r="H34" s="38">
        <f>('Tav1'!I30-'Tav1'!H30)/'Tav1'!H30*100</f>
        <v>-13.208696065838957</v>
      </c>
    </row>
    <row r="35" spans="1:8" ht="17.25" thickBot="1" x14ac:dyDescent="0.35">
      <c r="A35" s="284"/>
      <c r="B35" s="39" t="s">
        <v>11</v>
      </c>
      <c r="C35" s="40">
        <f>('Tav1'!D31-'Tav1'!C31)/'Tav1'!C31*100</f>
        <v>-37.825748693533583</v>
      </c>
      <c r="D35" s="40">
        <f>('Tav1'!E31-'Tav1'!D31)/'Tav1'!D31*100</f>
        <v>-12.988944084294657</v>
      </c>
      <c r="E35" s="40">
        <f>('Tav1'!F31-'Tav1'!E31)/'Tav1'!E31*100</f>
        <v>194.86894157175746</v>
      </c>
      <c r="F35" s="40">
        <f>('Tav1'!G31-'Tav1'!F31)/'Tav1'!F31*100</f>
        <v>-47.580718413807659</v>
      </c>
      <c r="G35" s="41">
        <f>('Tav1'!H31-'Tav1'!G31)/'Tav1'!G31*100</f>
        <v>31.417523035391003</v>
      </c>
      <c r="H35" s="40">
        <f>('Tav1'!I31-'Tav1'!H31)/'Tav1'!H31*100</f>
        <v>-19.748900608376612</v>
      </c>
    </row>
    <row r="36" spans="1:8" x14ac:dyDescent="0.3">
      <c r="A36" s="285" t="s">
        <v>14</v>
      </c>
      <c r="B36" s="23" t="s">
        <v>8</v>
      </c>
      <c r="C36" s="24">
        <f>('Tav1'!D32-'Tav1'!C32)/'Tav1'!C32*100</f>
        <v>0.82482546274127089</v>
      </c>
      <c r="D36" s="24">
        <f>('Tav1'!E32-'Tav1'!D32)/'Tav1'!D32*100</f>
        <v>-1.7728739296329479</v>
      </c>
      <c r="E36" s="25">
        <f>('Tav1'!F32-'Tav1'!E32)/'Tav1'!E32*100</f>
        <v>-8.8739833169102514E-2</v>
      </c>
      <c r="F36" s="24">
        <f>('Tav1'!G32-'Tav1'!F32)/'Tav1'!F32*100</f>
        <v>0.59434115812519284</v>
      </c>
      <c r="G36" s="26">
        <f>('Tav1'!H32-'Tav1'!G32)/'Tav1'!G32*100</f>
        <v>0.88189496942336254</v>
      </c>
      <c r="H36" s="27">
        <f>('Tav1'!I32-'Tav1'!H32)/'Tav1'!H32*100</f>
        <v>0.77260827725598236</v>
      </c>
    </row>
    <row r="37" spans="1:8" x14ac:dyDescent="0.3">
      <c r="A37" s="286"/>
      <c r="B37" s="28" t="s">
        <v>9</v>
      </c>
      <c r="C37" s="29">
        <f>('Tav1'!D33-'Tav1'!C33)/'Tav1'!C33*100</f>
        <v>1.6255230450946609</v>
      </c>
      <c r="D37" s="29">
        <f>('Tav1'!E33-'Tav1'!D33)/'Tav1'!D33*100</f>
        <v>-3.5669095287658972</v>
      </c>
      <c r="E37" s="30">
        <f>('Tav1'!F33-'Tav1'!E33)/'Tav1'!E33*100</f>
        <v>0.45787148488135215</v>
      </c>
      <c r="F37" s="29">
        <f>('Tav1'!G33-'Tav1'!F33)/'Tav1'!F33*100</f>
        <v>0.80570747204408921</v>
      </c>
      <c r="G37" s="31">
        <f>('Tav1'!H33-'Tav1'!G33)/'Tav1'!G33*100</f>
        <v>1.2064773182055244</v>
      </c>
      <c r="H37" s="32">
        <f>('Tav1'!I33-'Tav1'!H33)/'Tav1'!H33*100</f>
        <v>-1.3791793273842219</v>
      </c>
    </row>
    <row r="38" spans="1:8" x14ac:dyDescent="0.3">
      <c r="A38" s="286"/>
      <c r="B38" s="33" t="s">
        <v>13</v>
      </c>
      <c r="C38" s="34">
        <f>('Tav1'!D34-'Tav1'!C34)/'Tav1'!C34*100</f>
        <v>1.1891661822107809</v>
      </c>
      <c r="D38" s="34">
        <f>('Tav1'!E34-'Tav1'!D34)/'Tav1'!D34*100</f>
        <v>-2.5927326634698247</v>
      </c>
      <c r="E38" s="36">
        <f>('Tav1'!F34-'Tav1'!E34)/'Tav1'!E34*100</f>
        <v>0.15855857236005713</v>
      </c>
      <c r="F38" s="34">
        <f>('Tav1'!G34-'Tav1'!F34)/'Tav1'!F34*100</f>
        <v>0.69025347373250245</v>
      </c>
      <c r="G38" s="42">
        <f>('Tav1'!H34-'Tav1'!G34)/'Tav1'!G34*100</f>
        <v>1.0293505417097357</v>
      </c>
      <c r="H38" s="38">
        <f>('Tav1'!I34-'Tav1'!H34)/'Tav1'!H34*100</f>
        <v>-0.20664816950976919</v>
      </c>
    </row>
    <row r="39" spans="1:8" ht="17.25" thickBot="1" x14ac:dyDescent="0.35">
      <c r="A39" s="287"/>
      <c r="B39" s="39" t="s">
        <v>11</v>
      </c>
      <c r="C39" s="40">
        <f>('Tav1'!D35-'Tav1'!C35)/'Tav1'!C35*100</f>
        <v>-4.0177128074511952</v>
      </c>
      <c r="D39" s="40">
        <f>('Tav1'!E35-'Tav1'!D35)/'Tav1'!D35*100</f>
        <v>9.7033498578789423</v>
      </c>
      <c r="E39" s="40">
        <f>('Tav1'!F35-'Tav1'!E35)/'Tav1'!E35*100</f>
        <v>-2.6011237405986973</v>
      </c>
      <c r="F39" s="40">
        <f>('Tav1'!G35-'Tav1'!F35)/'Tav1'!F35*100</f>
        <v>-1.0312753613504915</v>
      </c>
      <c r="G39" s="41">
        <f>('Tav1'!H35-'Tav1'!G35)/'Tav1'!G35*100</f>
        <v>-1.5989603098596619</v>
      </c>
      <c r="H39" s="40">
        <f>('Tav1'!I35-'Tav1'!H35)/'Tav1'!H35*100</f>
        <v>10.818780473482484</v>
      </c>
    </row>
    <row r="40" spans="1:8" ht="17.25" hidden="1" thickBot="1" x14ac:dyDescent="0.35">
      <c r="A40" s="285" t="s">
        <v>15</v>
      </c>
      <c r="B40" s="23" t="s">
        <v>8</v>
      </c>
      <c r="C40" s="24" t="e">
        <f>('Tav1'!#REF!-'Tav1'!#REF!)/'Tav1'!#REF!*100</f>
        <v>#REF!</v>
      </c>
      <c r="D40" s="24" t="e">
        <f>('Tav1'!#REF!-'Tav1'!#REF!)/'Tav1'!#REF!*100</f>
        <v>#REF!</v>
      </c>
      <c r="E40" s="25" t="e">
        <f>('Tav1'!#REF!-'Tav1'!#REF!)/'Tav1'!#REF!*100</f>
        <v>#REF!</v>
      </c>
      <c r="F40" s="24" t="e">
        <f>('Tav1'!#REF!-'Tav1'!#REF!)/'Tav1'!#REF!*100</f>
        <v>#REF!</v>
      </c>
      <c r="G40" s="26" t="e">
        <f>('Tav1'!#REF!-'Tav1'!#REF!)/'Tav1'!#REF!*100</f>
        <v>#REF!</v>
      </c>
      <c r="H40" s="27" t="e">
        <f>('Tav1'!#REF!-'Tav1'!#REF!)/'Tav1'!#REF!*100</f>
        <v>#REF!</v>
      </c>
    </row>
    <row r="41" spans="1:8" ht="17.25" hidden="1" thickBot="1" x14ac:dyDescent="0.35">
      <c r="A41" s="286"/>
      <c r="B41" s="28" t="s">
        <v>9</v>
      </c>
      <c r="C41" s="29" t="e">
        <f>('Tav1'!#REF!-'Tav1'!#REF!)/'Tav1'!#REF!*100</f>
        <v>#REF!</v>
      </c>
      <c r="D41" s="29" t="e">
        <f>('Tav1'!#REF!-'Tav1'!#REF!)/'Tav1'!#REF!*100</f>
        <v>#REF!</v>
      </c>
      <c r="E41" s="30" t="e">
        <f>('Tav1'!#REF!-'Tav1'!#REF!)/'Tav1'!#REF!*100</f>
        <v>#REF!</v>
      </c>
      <c r="F41" s="29" t="e">
        <f>('Tav1'!#REF!-'Tav1'!#REF!)/'Tav1'!#REF!*100</f>
        <v>#REF!</v>
      </c>
      <c r="G41" s="31" t="e">
        <f>('Tav1'!#REF!-'Tav1'!#REF!)/'Tav1'!#REF!*100</f>
        <v>#REF!</v>
      </c>
      <c r="H41" s="32" t="e">
        <f>('Tav1'!#REF!-'Tav1'!#REF!)/'Tav1'!#REF!*100</f>
        <v>#REF!</v>
      </c>
    </row>
    <row r="42" spans="1:8" ht="17.25" hidden="1" thickBot="1" x14ac:dyDescent="0.35">
      <c r="A42" s="286"/>
      <c r="B42" s="28" t="s">
        <v>13</v>
      </c>
      <c r="C42" s="29" t="e">
        <f>('Tav1'!#REF!-'Tav1'!#REF!)/'Tav1'!#REF!*100</f>
        <v>#REF!</v>
      </c>
      <c r="D42" s="29" t="e">
        <f>('Tav1'!#REF!-'Tav1'!#REF!)/'Tav1'!#REF!*100</f>
        <v>#REF!</v>
      </c>
      <c r="E42" s="30" t="e">
        <f>('Tav1'!#REF!-'Tav1'!#REF!)/'Tav1'!#REF!*100</f>
        <v>#REF!</v>
      </c>
      <c r="F42" s="29" t="e">
        <f>('Tav1'!#REF!-'Tav1'!#REF!)/'Tav1'!#REF!*100</f>
        <v>#REF!</v>
      </c>
      <c r="G42" s="31" t="e">
        <f>('Tav1'!#REF!-'Tav1'!#REF!)/'Tav1'!#REF!*100</f>
        <v>#REF!</v>
      </c>
      <c r="H42" s="32" t="e">
        <f>('Tav1'!#REF!-'Tav1'!#REF!)/'Tav1'!#REF!*100</f>
        <v>#REF!</v>
      </c>
    </row>
    <row r="43" spans="1:8" ht="17.25" hidden="1" thickBot="1" x14ac:dyDescent="0.35">
      <c r="A43" s="287"/>
      <c r="B43" s="43" t="s">
        <v>11</v>
      </c>
      <c r="C43" s="44" t="e">
        <f>('Tav1'!#REF!-'Tav1'!#REF!)/'Tav1'!#REF!*100</f>
        <v>#REF!</v>
      </c>
      <c r="D43" s="44" t="e">
        <f>('Tav1'!#REF!-'Tav1'!#REF!)/'Tav1'!#REF!*100</f>
        <v>#REF!</v>
      </c>
      <c r="E43" s="45" t="e">
        <f>('Tav1'!#REF!-'Tav1'!#REF!)/'Tav1'!#REF!*100</f>
        <v>#REF!</v>
      </c>
      <c r="F43" s="44" t="e">
        <f>('Tav1'!#REF!-'Tav1'!#REF!)/'Tav1'!#REF!*100</f>
        <v>#REF!</v>
      </c>
      <c r="G43" s="46" t="e">
        <f>('Tav1'!#REF!-'Tav1'!#REF!)/'Tav1'!#REF!*100</f>
        <v>#REF!</v>
      </c>
      <c r="H43" s="47" t="e">
        <f>('Tav1'!#REF!-'Tav1'!#REF!)/'Tav1'!#REF!*100</f>
        <v>#REF!</v>
      </c>
    </row>
    <row r="44" spans="1:8" x14ac:dyDescent="0.3">
      <c r="A44" s="285" t="s">
        <v>16</v>
      </c>
      <c r="B44" s="23" t="s">
        <v>8</v>
      </c>
      <c r="C44" s="24">
        <f>('Tav1'!D36-'Tav1'!C36)/'Tav1'!C36*100</f>
        <v>-0.4143822788258536</v>
      </c>
      <c r="D44" s="24">
        <f>('Tav1'!E36-'Tav1'!D36)/'Tav1'!D36*100</f>
        <v>5.0584622223551978</v>
      </c>
      <c r="E44" s="25">
        <f>('Tav1'!F36-'Tav1'!E36)/'Tav1'!E36*100</f>
        <v>1.1802806472218084</v>
      </c>
      <c r="F44" s="24">
        <f>('Tav1'!G36-'Tav1'!F36)/'Tav1'!F36*100</f>
        <v>-2.0338574128432962</v>
      </c>
      <c r="G44" s="26">
        <f>('Tav1'!H36-'Tav1'!G36)/'Tav1'!G36*100</f>
        <v>-1.6898436986931185</v>
      </c>
      <c r="H44" s="27">
        <f>('Tav1'!I36-'Tav1'!H36)/'Tav1'!H36*100</f>
        <v>-0.51604283656555539</v>
      </c>
    </row>
    <row r="45" spans="1:8" x14ac:dyDescent="0.3">
      <c r="A45" s="286"/>
      <c r="B45" s="28" t="s">
        <v>9</v>
      </c>
      <c r="C45" s="29">
        <f>('Tav1'!D37-'Tav1'!C37)/'Tav1'!C37*100</f>
        <v>-1.8268872048755394</v>
      </c>
      <c r="D45" s="29">
        <f>('Tav1'!E37-'Tav1'!D37)/'Tav1'!D37*100</f>
        <v>5.6799274603188561</v>
      </c>
      <c r="E45" s="30">
        <f>('Tav1'!F37-'Tav1'!E37)/'Tav1'!E37*100</f>
        <v>-0.83093839810071424</v>
      </c>
      <c r="F45" s="29">
        <f>('Tav1'!G37-'Tav1'!F37)/'Tav1'!F37*100</f>
        <v>-2.393582393582391</v>
      </c>
      <c r="G45" s="31">
        <f>('Tav1'!H37-'Tav1'!G37)/'Tav1'!G37*100</f>
        <v>-2.2346913601496357</v>
      </c>
      <c r="H45" s="32">
        <f>('Tav1'!I37-'Tav1'!H37)/'Tav1'!H37*100</f>
        <v>3.0210913017452992</v>
      </c>
    </row>
    <row r="46" spans="1:8" x14ac:dyDescent="0.3">
      <c r="A46" s="286"/>
      <c r="B46" s="33" t="s">
        <v>13</v>
      </c>
      <c r="C46" s="34">
        <f>('Tav1'!D38-'Tav1'!C38)/'Tav1'!C38*100</f>
        <v>-1.2567681215568705</v>
      </c>
      <c r="D46" s="34">
        <f>('Tav1'!E38-'Tav1'!D38)/'Tav1'!D38*100</f>
        <v>5.4269500559824557</v>
      </c>
      <c r="E46" s="36">
        <f>('Tav1'!F38-'Tav1'!E38)/'Tav1'!E38*100</f>
        <v>-1.5018385144012811E-2</v>
      </c>
      <c r="F46" s="34">
        <f>('Tav1'!G38-'Tav1'!F38)/'Tav1'!F38*100</f>
        <v>-2.245998484730936</v>
      </c>
      <c r="G46" s="42">
        <f>('Tav1'!H38-'Tav1'!G38)/'Tav1'!G38*100</f>
        <v>-2.0105500265101566</v>
      </c>
      <c r="H46" s="38">
        <f>('Tav1'!I38-'Tav1'!H38)/'Tav1'!H38*100</f>
        <v>1.561124140343513</v>
      </c>
    </row>
    <row r="47" spans="1:8" ht="17.25" thickBot="1" x14ac:dyDescent="0.35">
      <c r="A47" s="287"/>
      <c r="B47" s="39" t="s">
        <v>11</v>
      </c>
      <c r="C47" s="40">
        <f>('Tav1'!D39-'Tav1'!C39)/'Tav1'!C39*100</f>
        <v>-4.3884361769452953</v>
      </c>
      <c r="D47" s="40">
        <f>('Tav1'!E39-'Tav1'!D39)/'Tav1'!D39*100</f>
        <v>1.8870688986772763</v>
      </c>
      <c r="E47" s="40">
        <f>('Tav1'!F39-'Tav1'!E39)/'Tav1'!E39*100</f>
        <v>-6.2604830924243817</v>
      </c>
      <c r="F47" s="40">
        <f>('Tav1'!G39-'Tav1'!F39)/'Tav1'!F39*100</f>
        <v>-1.2091955957529341</v>
      </c>
      <c r="G47" s="41">
        <f>('Tav1'!H39-'Tav1'!G39)/'Tav1'!G39*100</f>
        <v>-1.8406216032345195</v>
      </c>
      <c r="H47" s="40">
        <f>('Tav1'!I39-'Tav1'!H39)/'Tav1'!H39*100</f>
        <v>11.963021353530506</v>
      </c>
    </row>
    <row r="49" spans="1:8" ht="17.25" thickBot="1" x14ac:dyDescent="0.35"/>
    <row r="50" spans="1:8" ht="33.75" thickBot="1" x14ac:dyDescent="0.35">
      <c r="A50" s="4" t="s">
        <v>17</v>
      </c>
      <c r="B50" s="21"/>
      <c r="C50" s="6" t="s">
        <v>68</v>
      </c>
      <c r="D50" s="22" t="s">
        <v>2</v>
      </c>
      <c r="E50" s="22" t="s">
        <v>3</v>
      </c>
      <c r="F50" s="48" t="s">
        <v>4</v>
      </c>
      <c r="G50" s="21" t="s">
        <v>5</v>
      </c>
      <c r="H50" s="49" t="s">
        <v>6</v>
      </c>
    </row>
    <row r="51" spans="1:8" x14ac:dyDescent="0.3">
      <c r="A51" s="285" t="s">
        <v>7</v>
      </c>
      <c r="B51" s="23" t="s">
        <v>8</v>
      </c>
      <c r="C51" s="24">
        <f>('Tav1'!D43-'Tav1'!C43)/'Tav1'!C43*100</f>
        <v>0.40210118346853735</v>
      </c>
      <c r="D51" s="24">
        <f>('Tav1'!E43-'Tav1'!D43)/'Tav1'!D43*100</f>
        <v>-2.6112213462319045</v>
      </c>
      <c r="E51" s="25">
        <f>('Tav1'!F43-'Tav1'!E43)/'Tav1'!E43*100</f>
        <v>0.43264964064438605</v>
      </c>
      <c r="F51" s="24">
        <f>('Tav1'!G43-'Tav1'!F43)/'Tav1'!F43*100</f>
        <v>2.3504776747285594</v>
      </c>
      <c r="G51" s="50">
        <f>('Tav1'!H43-'Tav1'!G43)/'Tav1'!G43*100</f>
        <v>1.8067232146716035</v>
      </c>
      <c r="H51" s="27">
        <f>('Tav1'!I43-'Tav1'!H43)/'Tav1'!H43*100</f>
        <v>1.275469061594275</v>
      </c>
    </row>
    <row r="52" spans="1:8" x14ac:dyDescent="0.3">
      <c r="A52" s="286"/>
      <c r="B52" s="28" t="s">
        <v>9</v>
      </c>
      <c r="C52" s="29">
        <f>('Tav1'!D44-'Tav1'!C44)/'Tav1'!C44*100</f>
        <v>1.0051669497923881</v>
      </c>
      <c r="D52" s="29">
        <f>('Tav1'!E44-'Tav1'!D44)/'Tav1'!D44*100</f>
        <v>-3.8462447488261247</v>
      </c>
      <c r="E52" s="30">
        <f>('Tav1'!F44-'Tav1'!E44)/'Tav1'!E44*100</f>
        <v>1.1971682015577365</v>
      </c>
      <c r="F52" s="29">
        <f>('Tav1'!G44-'Tav1'!F44)/'Tav1'!F44*100</f>
        <v>2.5114317535249961</v>
      </c>
      <c r="G52" s="51">
        <f>('Tav1'!H44-'Tav1'!G44)/'Tav1'!G44*100</f>
        <v>2.4551455412024659</v>
      </c>
      <c r="H52" s="32">
        <f>('Tav1'!I44-'Tav1'!H44)/'Tav1'!H44*100</f>
        <v>1.7916805784220013</v>
      </c>
    </row>
    <row r="53" spans="1:8" x14ac:dyDescent="0.3">
      <c r="A53" s="286"/>
      <c r="B53" s="33" t="s">
        <v>10</v>
      </c>
      <c r="C53" s="34">
        <f>('Tav1'!D45-'Tav1'!C45)/'Tav1'!C45*100</f>
        <v>0.65628630155064882</v>
      </c>
      <c r="D53" s="34">
        <f>('Tav1'!E45-'Tav1'!D45)/'Tav1'!D45*100</f>
        <v>-3.1335640186322298</v>
      </c>
      <c r="E53" s="36">
        <f>('Tav1'!F45-'Tav1'!E45)/'Tav1'!E45*100</f>
        <v>0.75361207601949942</v>
      </c>
      <c r="F53" s="34">
        <f>('Tav1'!G45-'Tav1'!F45)/'Tav1'!F45*100</f>
        <v>2.418351903247113</v>
      </c>
      <c r="G53" s="52">
        <f>('Tav1'!H45-'Tav1'!G45)/'Tav1'!G45*100</f>
        <v>2.0803926891745967</v>
      </c>
      <c r="H53" s="38">
        <f>('Tav1'!I45-'Tav1'!H45)/'Tav1'!H45*100</f>
        <v>1.494138218376823</v>
      </c>
    </row>
    <row r="54" spans="1:8" ht="17.25" thickBot="1" x14ac:dyDescent="0.35">
      <c r="A54" s="287"/>
      <c r="B54" s="39" t="s">
        <v>11</v>
      </c>
      <c r="C54" s="40">
        <f>('Tav1'!D46-'Tav1'!C46)/'Tav1'!C46*100</f>
        <v>-1.6119346207634708</v>
      </c>
      <c r="D54" s="40">
        <f>('Tav1'!E46-'Tav1'!D46)/'Tav1'!D46*100</f>
        <v>3.479767155457115</v>
      </c>
      <c r="E54" s="40">
        <f>('Tav1'!F46-'Tav1'!E46)/'Tav1'!E46*100</f>
        <v>-1.9929615403175567</v>
      </c>
      <c r="F54" s="40">
        <f>('Tav1'!G46-'Tav1'!F46)/'Tav1'!F46*100</f>
        <v>-0.42328618157674547</v>
      </c>
      <c r="G54" s="40">
        <f>('Tav1'!H46-'Tav1'!G46)/'Tav1'!G46*100</f>
        <v>-1.7243606924150576</v>
      </c>
      <c r="H54" s="40">
        <f>('Tav1'!I46-'Tav1'!H46)/'Tav1'!H46*100</f>
        <v>-1.4131279209674752</v>
      </c>
    </row>
    <row r="55" spans="1:8" x14ac:dyDescent="0.3">
      <c r="A55" s="282" t="s">
        <v>12</v>
      </c>
      <c r="B55" s="23" t="s">
        <v>8</v>
      </c>
      <c r="C55" s="24">
        <f>('Tav1'!D47-'Tav1'!C47)/'Tav1'!C47*100</f>
        <v>-6.9088382021496555</v>
      </c>
      <c r="D55" s="24">
        <f>('Tav1'!E47-'Tav1'!D47)/'Tav1'!D47*100</f>
        <v>-8.5690847334034252</v>
      </c>
      <c r="E55" s="25">
        <f>('Tav1'!F47-'Tav1'!E47)/'Tav1'!E47*100</f>
        <v>1.8541053719128102</v>
      </c>
      <c r="F55" s="24">
        <f>('Tav1'!G47-'Tav1'!F47)/'Tav1'!F47*100</f>
        <v>-17.329845345939376</v>
      </c>
      <c r="G55" s="50">
        <f>('Tav1'!H47-'Tav1'!G47)/'Tav1'!G47*100</f>
        <v>-3.3255251447155985</v>
      </c>
      <c r="H55" s="27">
        <f>('Tav1'!I47-'Tav1'!H47)/'Tav1'!H47*100</f>
        <v>-13.125786297199291</v>
      </c>
    </row>
    <row r="56" spans="1:8" x14ac:dyDescent="0.3">
      <c r="A56" s="283"/>
      <c r="B56" s="28" t="s">
        <v>9</v>
      </c>
      <c r="C56" s="29">
        <f>('Tav1'!D48-'Tav1'!C48)/'Tav1'!C48*100</f>
        <v>-5.5208117429064441</v>
      </c>
      <c r="D56" s="29">
        <f>('Tav1'!E48-'Tav1'!D48)/'Tav1'!D48*100</f>
        <v>-10.339213697206585</v>
      </c>
      <c r="E56" s="30">
        <f>('Tav1'!F48-'Tav1'!E48)/'Tav1'!E48*100</f>
        <v>3.9935758398595249</v>
      </c>
      <c r="F56" s="29">
        <f>('Tav1'!G48-'Tav1'!F48)/'Tav1'!F48*100</f>
        <v>-11.063347255612655</v>
      </c>
      <c r="G56" s="51">
        <f>('Tav1'!H48-'Tav1'!G48)/'Tav1'!G48*100</f>
        <v>-4.6377664885767862</v>
      </c>
      <c r="H56" s="32">
        <f>('Tav1'!I48-'Tav1'!H48)/'Tav1'!H48*100</f>
        <v>-16.020720611731523</v>
      </c>
    </row>
    <row r="57" spans="1:8" x14ac:dyDescent="0.3">
      <c r="A57" s="283"/>
      <c r="B57" s="33" t="s">
        <v>13</v>
      </c>
      <c r="C57" s="34">
        <f>('Tav1'!D49-'Tav1'!C49)/'Tav1'!C49*100</f>
        <v>-6.2514371385008429</v>
      </c>
      <c r="D57" s="34">
        <f>('Tav1'!E49-'Tav1'!D49)/'Tav1'!D49*100</f>
        <v>-9.4140083354265762</v>
      </c>
      <c r="E57" s="36">
        <f>('Tav1'!F49-'Tav1'!E49)/'Tav1'!E49*100</f>
        <v>2.864983315122883</v>
      </c>
      <c r="F57" s="34">
        <f>('Tav1'!G49-'Tav1'!F49)/'Tav1'!F49*100</f>
        <v>-14.33649399232535</v>
      </c>
      <c r="G57" s="52">
        <f>('Tav1'!H49-'Tav1'!G49)/'Tav1'!G49*100</f>
        <v>-3.9763964194135095</v>
      </c>
      <c r="H57" s="38">
        <f>('Tav1'!I49-'Tav1'!H49)/'Tav1'!H49*100</f>
        <v>-14.55152583534165</v>
      </c>
    </row>
    <row r="58" spans="1:8" ht="17.25" thickBot="1" x14ac:dyDescent="0.35">
      <c r="A58" s="284"/>
      <c r="B58" s="39" t="s">
        <v>11</v>
      </c>
      <c r="C58" s="40">
        <f>('Tav1'!D50-'Tav1'!C50)/'Tav1'!C50*100</f>
        <v>-13.414071145119353</v>
      </c>
      <c r="D58" s="40">
        <f>('Tav1'!E50-'Tav1'!D50)/'Tav1'!D50*100</f>
        <v>20.415665176591734</v>
      </c>
      <c r="E58" s="40">
        <f>('Tav1'!F50-'Tav1'!E50)/'Tav1'!E50*100</f>
        <v>-18.038729159395942</v>
      </c>
      <c r="F58" s="40">
        <f>('Tav1'!G50-'Tav1'!F50)/'Tav1'!F50*100</f>
        <v>-81.09118212740573</v>
      </c>
      <c r="G58" s="40">
        <f>('Tav1'!H50-'Tav1'!G50)/'Tav1'!G50*100</f>
        <v>82.616542576935288</v>
      </c>
      <c r="H58" s="40">
        <f>('Tav1'!I50-'Tav1'!H50)/'Tav1'!H50*100</f>
        <v>109.55631725538606</v>
      </c>
    </row>
    <row r="59" spans="1:8" x14ac:dyDescent="0.3">
      <c r="A59" s="285" t="s">
        <v>14</v>
      </c>
      <c r="B59" s="23" t="s">
        <v>8</v>
      </c>
      <c r="C59" s="24">
        <f>('Tav1'!D51-'Tav1'!C51)/'Tav1'!C51*100</f>
        <v>-0.30671916421289197</v>
      </c>
      <c r="D59" s="24">
        <f>('Tav1'!E51-'Tav1'!D51)/'Tav1'!D51*100</f>
        <v>-3.1506029067463701</v>
      </c>
      <c r="E59" s="25">
        <f>('Tav1'!F51-'Tav1'!E51)/'Tav1'!E51*100</f>
        <v>0.55413810413844211</v>
      </c>
      <c r="F59" s="24">
        <f>('Tav1'!G51-'Tav1'!F51)/'Tav1'!F51*100</f>
        <v>0.64670160681693545</v>
      </c>
      <c r="G59" s="50">
        <f>('Tav1'!H51-'Tav1'!G51)/'Tav1'!G51*100</f>
        <v>1.4417700288647626</v>
      </c>
      <c r="H59" s="27">
        <f>('Tav1'!I51-'Tav1'!H51)/'Tav1'!H51*100</f>
        <v>0.29952517279678398</v>
      </c>
    </row>
    <row r="60" spans="1:8" x14ac:dyDescent="0.3">
      <c r="A60" s="286"/>
      <c r="B60" s="28" t="s">
        <v>9</v>
      </c>
      <c r="C60" s="29">
        <f>('Tav1'!D52-'Tav1'!C52)/'Tav1'!C52*100</f>
        <v>0.24099751602757541</v>
      </c>
      <c r="D60" s="29">
        <f>('Tav1'!E52-'Tav1'!D52)/'Tav1'!D52*100</f>
        <v>-4.5628469043698816</v>
      </c>
      <c r="E60" s="30">
        <f>('Tav1'!F52-'Tav1'!E52)/'Tav1'!E52*100</f>
        <v>1.4871163444123541</v>
      </c>
      <c r="F60" s="29">
        <f>('Tav1'!G52-'Tav1'!F52)/'Tav1'!F52*100</f>
        <v>1.0691562773648957</v>
      </c>
      <c r="G60" s="51">
        <f>('Tav1'!H52-'Tav1'!G52)/'Tav1'!G52*100</f>
        <v>1.7920102147139128</v>
      </c>
      <c r="H60" s="32">
        <f>('Tav1'!I52-'Tav1'!H52)/'Tav1'!H52*100</f>
        <v>0.23154341480133112</v>
      </c>
    </row>
    <row r="61" spans="1:8" x14ac:dyDescent="0.3">
      <c r="A61" s="286"/>
      <c r="B61" s="33" t="s">
        <v>13</v>
      </c>
      <c r="C61" s="34">
        <f>('Tav1'!D53-'Tav1'!C53)/'Tav1'!C53*100</f>
        <v>-7.2853054570797632E-2</v>
      </c>
      <c r="D61" s="34">
        <f>('Tav1'!E53-'Tav1'!D53)/'Tav1'!D53*100</f>
        <v>-3.7555020277856683</v>
      </c>
      <c r="E61" s="36">
        <f>('Tav1'!F53-'Tav1'!E53)/'Tav1'!E53*100</f>
        <v>0.95040363332578348</v>
      </c>
      <c r="F61" s="34">
        <f>('Tav1'!G53-'Tav1'!F53)/'Tav1'!F53*100</f>
        <v>0.82708950982677465</v>
      </c>
      <c r="G61" s="52">
        <f>('Tav1'!H53-'Tav1'!G53)/'Tav1'!G53*100</f>
        <v>1.5916700833266992</v>
      </c>
      <c r="H61" s="38">
        <f>('Tav1'!I53-'Tav1'!H53)/'Tav1'!H53*100</f>
        <v>0.27037450618104936</v>
      </c>
    </row>
    <row r="62" spans="1:8" ht="17.25" thickBot="1" x14ac:dyDescent="0.35">
      <c r="A62" s="287"/>
      <c r="B62" s="39" t="s">
        <v>11</v>
      </c>
      <c r="C62" s="40">
        <f>('Tav1'!D54-'Tav1'!C54)/'Tav1'!C54*100</f>
        <v>-1.606392795044292</v>
      </c>
      <c r="D62" s="40">
        <f>('Tav1'!E54-'Tav1'!D54)/'Tav1'!D54*100</f>
        <v>4.3569953223506417</v>
      </c>
      <c r="E62" s="40">
        <f>('Tav1'!F54-'Tav1'!E54)/'Tav1'!E54*100</f>
        <v>-2.6178504482981335</v>
      </c>
      <c r="F62" s="40">
        <f>('Tav1'!G54-'Tav1'!F54)/'Tav1'!F54*100</f>
        <v>-1.2273980895207492</v>
      </c>
      <c r="G62" s="40">
        <f>('Tav1'!H54-'Tav1'!G54)/'Tav1'!G54*100</f>
        <v>-1.0264472350047884</v>
      </c>
      <c r="H62" s="40">
        <f>('Tav1'!I54-'Tav1'!H54)/'Tav1'!H54*100</f>
        <v>0.20429545250811049</v>
      </c>
    </row>
    <row r="63" spans="1:8" ht="17.25" hidden="1" thickBot="1" x14ac:dyDescent="0.35">
      <c r="A63" s="285" t="s">
        <v>15</v>
      </c>
      <c r="B63" s="23" t="s">
        <v>8</v>
      </c>
      <c r="C63" s="24" t="e">
        <f>('Tav1'!#REF!-'Tav1'!#REF!)/'Tav1'!#REF!*100</f>
        <v>#REF!</v>
      </c>
      <c r="D63" s="24" t="e">
        <f>('Tav1'!#REF!-'Tav1'!#REF!)/'Tav1'!#REF!*100</f>
        <v>#REF!</v>
      </c>
      <c r="E63" s="25" t="e">
        <f>('Tav1'!#REF!-'Tav1'!#REF!)/'Tav1'!#REF!*100</f>
        <v>#REF!</v>
      </c>
      <c r="F63" s="24" t="e">
        <f>('Tav1'!#REF!-'Tav1'!#REF!)/'Tav1'!#REF!*100</f>
        <v>#REF!</v>
      </c>
      <c r="G63" s="50" t="e">
        <f>('Tav1'!#REF!-'Tav1'!#REF!)/'Tav1'!#REF!*100</f>
        <v>#REF!</v>
      </c>
      <c r="H63" s="27" t="e">
        <f>('Tav1'!#REF!-'Tav1'!#REF!)/'Tav1'!#REF!*100</f>
        <v>#REF!</v>
      </c>
    </row>
    <row r="64" spans="1:8" ht="17.25" hidden="1" thickBot="1" x14ac:dyDescent="0.35">
      <c r="A64" s="286"/>
      <c r="B64" s="28" t="s">
        <v>9</v>
      </c>
      <c r="C64" s="29" t="e">
        <f>('Tav1'!#REF!-'Tav1'!#REF!)/'Tav1'!#REF!*100</f>
        <v>#REF!</v>
      </c>
      <c r="D64" s="29" t="e">
        <f>('Tav1'!#REF!-'Tav1'!#REF!)/'Tav1'!#REF!*100</f>
        <v>#REF!</v>
      </c>
      <c r="E64" s="30" t="e">
        <f>('Tav1'!#REF!-'Tav1'!#REF!)/'Tav1'!#REF!*100</f>
        <v>#REF!</v>
      </c>
      <c r="F64" s="29" t="e">
        <f>('Tav1'!#REF!-'Tav1'!#REF!)/'Tav1'!#REF!*100</f>
        <v>#REF!</v>
      </c>
      <c r="G64" s="51" t="e">
        <f>('Tav1'!#REF!-'Tav1'!#REF!)/'Tav1'!#REF!*100</f>
        <v>#REF!</v>
      </c>
      <c r="H64" s="32" t="e">
        <f>('Tav1'!#REF!-'Tav1'!#REF!)/'Tav1'!#REF!*100</f>
        <v>#REF!</v>
      </c>
    </row>
    <row r="65" spans="1:8" ht="17.25" hidden="1" thickBot="1" x14ac:dyDescent="0.35">
      <c r="A65" s="286"/>
      <c r="B65" s="28" t="s">
        <v>13</v>
      </c>
      <c r="C65" s="29" t="e">
        <f>('Tav1'!#REF!-'Tav1'!#REF!)/'Tav1'!#REF!*100</f>
        <v>#REF!</v>
      </c>
      <c r="D65" s="29" t="e">
        <f>('Tav1'!#REF!-'Tav1'!#REF!)/'Tav1'!#REF!*100</f>
        <v>#REF!</v>
      </c>
      <c r="E65" s="30" t="e">
        <f>('Tav1'!#REF!-'Tav1'!#REF!)/'Tav1'!#REF!*100</f>
        <v>#REF!</v>
      </c>
      <c r="F65" s="29" t="e">
        <f>('Tav1'!#REF!-'Tav1'!#REF!)/'Tav1'!#REF!*100</f>
        <v>#REF!</v>
      </c>
      <c r="G65" s="51" t="e">
        <f>('Tav1'!#REF!-'Tav1'!#REF!)/'Tav1'!#REF!*100</f>
        <v>#REF!</v>
      </c>
      <c r="H65" s="32" t="e">
        <f>('Tav1'!#REF!-'Tav1'!#REF!)/'Tav1'!#REF!*100</f>
        <v>#REF!</v>
      </c>
    </row>
    <row r="66" spans="1:8" ht="17.25" hidden="1" thickBot="1" x14ac:dyDescent="0.35">
      <c r="A66" s="287"/>
      <c r="B66" s="43" t="s">
        <v>11</v>
      </c>
      <c r="C66" s="44" t="e">
        <f>('Tav1'!#REF!-'Tav1'!#REF!)/'Tav1'!#REF!*100</f>
        <v>#REF!</v>
      </c>
      <c r="D66" s="44" t="e">
        <f>('Tav1'!#REF!-'Tav1'!#REF!)/'Tav1'!#REF!*100</f>
        <v>#REF!</v>
      </c>
      <c r="E66" s="45" t="e">
        <f>('Tav1'!#REF!-'Tav1'!#REF!)/'Tav1'!#REF!*100</f>
        <v>#REF!</v>
      </c>
      <c r="F66" s="44" t="e">
        <f>('Tav1'!#REF!-'Tav1'!#REF!)/'Tav1'!#REF!*100</f>
        <v>#REF!</v>
      </c>
      <c r="G66" s="53" t="e">
        <f>('Tav1'!#REF!-'Tav1'!#REF!)/'Tav1'!#REF!*100</f>
        <v>#REF!</v>
      </c>
      <c r="H66" s="47" t="e">
        <f>('Tav1'!#REF!-'Tav1'!#REF!)/'Tav1'!#REF!*100</f>
        <v>#REF!</v>
      </c>
    </row>
    <row r="67" spans="1:8" x14ac:dyDescent="0.3">
      <c r="A67" s="285" t="s">
        <v>16</v>
      </c>
      <c r="B67" s="23" t="s">
        <v>8</v>
      </c>
      <c r="C67" s="24">
        <f>('Tav1'!D55-'Tav1'!C55)/'Tav1'!C55*100</f>
        <v>0.33855382556187741</v>
      </c>
      <c r="D67" s="24">
        <f>('Tav1'!E55-'Tav1'!D55)/'Tav1'!D55*100</f>
        <v>5.38400680931335</v>
      </c>
      <c r="E67" s="25">
        <f>('Tav1'!F55-'Tav1'!E55)/'Tav1'!E55*100</f>
        <v>-1.8555348580683824</v>
      </c>
      <c r="F67" s="24">
        <f>('Tav1'!G55-'Tav1'!F55)/'Tav1'!F55*100</f>
        <v>-2.7303279841661579</v>
      </c>
      <c r="G67" s="50">
        <f>('Tav1'!H55-'Tav1'!G55)/'Tav1'!G55*100</f>
        <v>-2.8519079379173733</v>
      </c>
      <c r="H67" s="27">
        <f>('Tav1'!I55-'Tav1'!H55)/'Tav1'!H55*100</f>
        <v>9.9588260266232465E-2</v>
      </c>
    </row>
    <row r="68" spans="1:8" x14ac:dyDescent="0.3">
      <c r="A68" s="286"/>
      <c r="B68" s="28" t="s">
        <v>9</v>
      </c>
      <c r="C68" s="29">
        <f>('Tav1'!D56-'Tav1'!C56)/'Tav1'!C56*100</f>
        <v>-0.70003836811277742</v>
      </c>
      <c r="D68" s="29">
        <f>('Tav1'!E56-'Tav1'!D56)/'Tav1'!D56*100</f>
        <v>3.8851351351351244</v>
      </c>
      <c r="E68" s="30">
        <f>('Tav1'!F56-'Tav1'!E56)/'Tav1'!E56*100</f>
        <v>-2.0708461331412229</v>
      </c>
      <c r="F68" s="29">
        <f>('Tav1'!G56-'Tav1'!F56)/'Tav1'!F56*100</f>
        <v>-2.3494799802849133</v>
      </c>
      <c r="G68" s="51">
        <f>('Tav1'!H56-'Tav1'!G56)/'Tav1'!G56*100</f>
        <v>-2.5917348054260296</v>
      </c>
      <c r="H68" s="32">
        <f>('Tav1'!I56-'Tav1'!H56)/'Tav1'!H56*100</f>
        <v>0.14045405314530124</v>
      </c>
    </row>
    <row r="69" spans="1:8" x14ac:dyDescent="0.3">
      <c r="A69" s="286"/>
      <c r="B69" s="33" t="s">
        <v>13</v>
      </c>
      <c r="C69" s="34">
        <f>('Tav1'!D57-'Tav1'!C57)/'Tav1'!C57*100</f>
        <v>-0.29496141722195462</v>
      </c>
      <c r="D69" s="34">
        <f>('Tav1'!E57-'Tav1'!D57)/'Tav1'!D57*100</f>
        <v>4.4734523090736573</v>
      </c>
      <c r="E69" s="36">
        <f>('Tav1'!F57-'Tav1'!E57)/'Tav1'!E57*100</f>
        <v>-1.9856041108950446</v>
      </c>
      <c r="F69" s="34">
        <f>('Tav1'!G57-'Tav1'!F57)/'Tav1'!F57*100</f>
        <v>-2.5004721074231218</v>
      </c>
      <c r="G69" s="52">
        <f>('Tav1'!H57-'Tav1'!G57)/'Tav1'!G57*100</f>
        <v>-2.6946320497535003</v>
      </c>
      <c r="H69" s="38">
        <f>('Tav1'!I57-'Tav1'!H57)/'Tav1'!H57*100</f>
        <v>0.12431714747890102</v>
      </c>
    </row>
    <row r="70" spans="1:8" ht="17.25" thickBot="1" x14ac:dyDescent="0.35">
      <c r="A70" s="287"/>
      <c r="B70" s="39" t="s">
        <v>11</v>
      </c>
      <c r="C70" s="40">
        <f>('Tav1'!D58-'Tav1'!C58)/'Tav1'!C58*100</f>
        <v>-2.8705517542706529</v>
      </c>
      <c r="D70" s="40">
        <f>('Tav1'!E58-'Tav1'!D58)/'Tav1'!D58*100</f>
        <v>-4.0189095479045047</v>
      </c>
      <c r="E70" s="40">
        <f>('Tav1'!F58-'Tav1'!E58)/'Tav1'!E58*100</f>
        <v>-0.63666718936868205</v>
      </c>
      <c r="F70" s="40">
        <f>('Tav1'!G58-'Tav1'!F58)/'Tav1'!F58*100</f>
        <v>1.1410529037872121</v>
      </c>
      <c r="G70" s="40">
        <f>('Tav1'!H58-'Tav1'!G58)/'Tav1'!G58*100</f>
        <v>0.77469250982745996</v>
      </c>
      <c r="H70" s="40">
        <f>('Tav1'!I58-'Tav1'!H58)/'Tav1'!H58*100</f>
        <v>0.11750027326131085</v>
      </c>
    </row>
  </sheetData>
  <mergeCells count="16">
    <mergeCell ref="A21:A24"/>
    <mergeCell ref="A1:H1"/>
    <mergeCell ref="A5:A8"/>
    <mergeCell ref="A9:A12"/>
    <mergeCell ref="A13:A16"/>
    <mergeCell ref="A17:A20"/>
    <mergeCell ref="A55:A58"/>
    <mergeCell ref="A59:A62"/>
    <mergeCell ref="A63:A66"/>
    <mergeCell ref="A67:A70"/>
    <mergeCell ref="A28:A31"/>
    <mergeCell ref="A32:A35"/>
    <mergeCell ref="A36:A39"/>
    <mergeCell ref="A40:A43"/>
    <mergeCell ref="A44:A47"/>
    <mergeCell ref="A51:A54"/>
  </mergeCells>
  <pageMargins left="0.7" right="0.7" top="0.75" bottom="0.75" header="0.3" footer="0.3"/>
  <pageSetup paperSize="9" scale="89" orientation="portrait" r:id="rId1"/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7D21-704C-4BE2-9345-3AE7AAFD98A8}">
  <sheetPr>
    <tabColor theme="4" tint="0.79998168889431442"/>
  </sheetPr>
  <dimension ref="A1:L20"/>
  <sheetViews>
    <sheetView zoomScaleNormal="100" workbookViewId="0">
      <selection sqref="A1:L1"/>
    </sheetView>
  </sheetViews>
  <sheetFormatPr defaultRowHeight="15" x14ac:dyDescent="0.25"/>
  <cols>
    <col min="1" max="1" width="29.28515625" customWidth="1"/>
    <col min="12" max="12" width="10.28515625" customWidth="1"/>
  </cols>
  <sheetData>
    <row r="1" spans="1:12" ht="16.5" x14ac:dyDescent="0.3">
      <c r="A1" s="280" t="s">
        <v>21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16.5" x14ac:dyDescent="0.3">
      <c r="A2" s="306" t="s">
        <v>22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2" ht="17.25" thickBot="1" x14ac:dyDescent="0.35">
      <c r="A3" s="3" t="s">
        <v>66</v>
      </c>
      <c r="B3" s="54"/>
      <c r="C3" s="55"/>
      <c r="D3" s="55"/>
      <c r="E3" s="55"/>
      <c r="F3" s="55"/>
      <c r="G3" s="55"/>
      <c r="H3" s="55"/>
      <c r="I3" s="56"/>
      <c r="J3" s="56"/>
      <c r="K3" s="56"/>
      <c r="L3" s="56"/>
    </row>
    <row r="4" spans="1:12" ht="16.5" x14ac:dyDescent="0.25">
      <c r="A4" s="294" t="s">
        <v>1</v>
      </c>
      <c r="B4" s="296">
        <v>2018</v>
      </c>
      <c r="C4" s="298">
        <v>2019</v>
      </c>
      <c r="D4" s="298">
        <v>2020</v>
      </c>
      <c r="E4" s="298">
        <v>2021</v>
      </c>
      <c r="F4" s="298">
        <v>2022</v>
      </c>
      <c r="G4" s="298">
        <v>2023</v>
      </c>
      <c r="H4" s="300">
        <v>2024</v>
      </c>
      <c r="I4" s="302" t="s">
        <v>23</v>
      </c>
      <c r="J4" s="303"/>
      <c r="K4" s="304" t="s">
        <v>24</v>
      </c>
      <c r="L4" s="305"/>
    </row>
    <row r="5" spans="1:12" ht="17.25" thickBot="1" x14ac:dyDescent="0.35">
      <c r="A5" s="295"/>
      <c r="B5" s="297"/>
      <c r="C5" s="299"/>
      <c r="D5" s="299"/>
      <c r="E5" s="299"/>
      <c r="F5" s="299"/>
      <c r="G5" s="299"/>
      <c r="H5" s="301"/>
      <c r="I5" s="57" t="s">
        <v>25</v>
      </c>
      <c r="J5" s="58" t="s">
        <v>26</v>
      </c>
      <c r="K5" s="57" t="s">
        <v>25</v>
      </c>
      <c r="L5" s="58" t="s">
        <v>26</v>
      </c>
    </row>
    <row r="6" spans="1:12" ht="16.5" x14ac:dyDescent="0.3">
      <c r="A6" s="59" t="s">
        <v>27</v>
      </c>
      <c r="B6" s="206">
        <v>133.04499999999999</v>
      </c>
      <c r="C6" s="207">
        <v>135.96299999999999</v>
      </c>
      <c r="D6" s="207">
        <v>127.747</v>
      </c>
      <c r="E6" s="207">
        <v>133.32</v>
      </c>
      <c r="F6" s="208">
        <v>137.87100000000001</v>
      </c>
      <c r="G6" s="208">
        <v>137.47300000000001</v>
      </c>
      <c r="H6" s="209">
        <v>138.178</v>
      </c>
      <c r="I6" s="60">
        <f>H6-G6</f>
        <v>0.70499999999998408</v>
      </c>
      <c r="J6" s="61">
        <f>I6/G6*100</f>
        <v>0.51282797349296516</v>
      </c>
      <c r="K6" s="60">
        <f>H6-C6</f>
        <v>2.2150000000000034</v>
      </c>
      <c r="L6" s="61">
        <f>K6/C6*100</f>
        <v>1.6291196869736644</v>
      </c>
    </row>
    <row r="7" spans="1:12" ht="16.5" x14ac:dyDescent="0.3">
      <c r="A7" s="62" t="s">
        <v>28</v>
      </c>
      <c r="B7" s="210">
        <v>37.427</v>
      </c>
      <c r="C7" s="211">
        <v>38.889000000000003</v>
      </c>
      <c r="D7" s="211">
        <v>37.921999999999997</v>
      </c>
      <c r="E7" s="211">
        <v>38.363</v>
      </c>
      <c r="F7" s="211">
        <v>34.573999999999998</v>
      </c>
      <c r="G7" s="212">
        <v>32.676000000000002</v>
      </c>
      <c r="H7" s="213">
        <v>35.209000000000003</v>
      </c>
      <c r="I7" s="60">
        <f>H7-G7</f>
        <v>2.5330000000000013</v>
      </c>
      <c r="J7" s="61">
        <f>I7/G7*100</f>
        <v>7.751866813563475</v>
      </c>
      <c r="K7" s="60">
        <f>H7-C7</f>
        <v>-3.6799999999999997</v>
      </c>
      <c r="L7" s="61">
        <f>K7/C7*100</f>
        <v>-9.4628301061996947</v>
      </c>
    </row>
    <row r="8" spans="1:12" ht="17.25" thickBot="1" x14ac:dyDescent="0.35">
      <c r="A8" s="65" t="s">
        <v>29</v>
      </c>
      <c r="B8" s="218">
        <v>170.47200000000001</v>
      </c>
      <c r="C8" s="219">
        <v>174.852</v>
      </c>
      <c r="D8" s="219">
        <v>165.66900000000001</v>
      </c>
      <c r="E8" s="219">
        <v>171.68299999999999</v>
      </c>
      <c r="F8" s="219">
        <v>172.44499999999999</v>
      </c>
      <c r="G8" s="220">
        <v>170.149</v>
      </c>
      <c r="H8" s="221">
        <v>173.38800000000001</v>
      </c>
      <c r="I8" s="60">
        <f>H8-G8</f>
        <v>3.2390000000000043</v>
      </c>
      <c r="J8" s="61">
        <f>I8/G8*100</f>
        <v>1.9036256457575444</v>
      </c>
      <c r="K8" s="60">
        <f>H8-C8</f>
        <v>-1.4639999999999986</v>
      </c>
      <c r="L8" s="61">
        <f>K8/C8*100</f>
        <v>-0.83727952782924908</v>
      </c>
    </row>
    <row r="9" spans="1:12" ht="15.75" thickBot="1" x14ac:dyDescent="0.3"/>
    <row r="10" spans="1:12" ht="16.5" x14ac:dyDescent="0.25">
      <c r="A10" s="294" t="s">
        <v>20</v>
      </c>
      <c r="B10" s="296">
        <v>2018</v>
      </c>
      <c r="C10" s="298">
        <v>2019</v>
      </c>
      <c r="D10" s="298">
        <v>2020</v>
      </c>
      <c r="E10" s="298">
        <v>2021</v>
      </c>
      <c r="F10" s="298">
        <v>2022</v>
      </c>
      <c r="G10" s="298">
        <v>2023</v>
      </c>
      <c r="H10" s="300">
        <v>2024</v>
      </c>
      <c r="I10" s="302" t="s">
        <v>23</v>
      </c>
      <c r="J10" s="303"/>
      <c r="K10" s="304" t="s">
        <v>24</v>
      </c>
      <c r="L10" s="305"/>
    </row>
    <row r="11" spans="1:12" ht="17.25" thickBot="1" x14ac:dyDescent="0.35">
      <c r="A11" s="295"/>
      <c r="B11" s="297"/>
      <c r="C11" s="299"/>
      <c r="D11" s="299"/>
      <c r="E11" s="299"/>
      <c r="F11" s="299"/>
      <c r="G11" s="299"/>
      <c r="H11" s="301"/>
      <c r="I11" s="57" t="s">
        <v>25</v>
      </c>
      <c r="J11" s="58" t="s">
        <v>26</v>
      </c>
      <c r="K11" s="57" t="s">
        <v>25</v>
      </c>
      <c r="L11" s="58" t="s">
        <v>26</v>
      </c>
    </row>
    <row r="12" spans="1:12" ht="16.5" x14ac:dyDescent="0.3">
      <c r="A12" s="59" t="s">
        <v>27</v>
      </c>
      <c r="B12" s="206">
        <v>1554.9770000000001</v>
      </c>
      <c r="C12" s="207">
        <v>1577.547</v>
      </c>
      <c r="D12" s="207">
        <v>1539.05</v>
      </c>
      <c r="E12" s="207">
        <v>1560.1610000000001</v>
      </c>
      <c r="F12" s="208">
        <v>1590.1089999999999</v>
      </c>
      <c r="G12" s="208">
        <v>1600.3</v>
      </c>
      <c r="H12" s="209">
        <v>1616.962</v>
      </c>
      <c r="I12" s="60">
        <f>H12-G12</f>
        <v>16.662000000000035</v>
      </c>
      <c r="J12" s="61">
        <f>I12/G12*100</f>
        <v>1.0411797787914787</v>
      </c>
      <c r="K12" s="60">
        <f>H12-C12</f>
        <v>39.414999999999964</v>
      </c>
      <c r="L12" s="61">
        <f>K12/C12*100</f>
        <v>2.4984992523202139</v>
      </c>
    </row>
    <row r="13" spans="1:12" ht="16.5" x14ac:dyDescent="0.3">
      <c r="A13" s="62" t="s">
        <v>28</v>
      </c>
      <c r="B13" s="210">
        <v>441.358</v>
      </c>
      <c r="C13" s="211">
        <v>448.46499999999997</v>
      </c>
      <c r="D13" s="211">
        <v>427.18799999999999</v>
      </c>
      <c r="E13" s="211">
        <v>418.28199999999998</v>
      </c>
      <c r="F13" s="211">
        <v>411.16300000000001</v>
      </c>
      <c r="G13" s="212">
        <v>422.85</v>
      </c>
      <c r="H13" s="213">
        <v>415.673</v>
      </c>
      <c r="I13" s="60">
        <f>H13-G13</f>
        <v>-7.1770000000000209</v>
      </c>
      <c r="J13" s="63">
        <f>I13/G13*100</f>
        <v>-1.6972921839895991</v>
      </c>
      <c r="K13" s="64">
        <f>H13-C13</f>
        <v>-32.791999999999973</v>
      </c>
      <c r="L13" s="63">
        <f>K13/C13*100</f>
        <v>-7.3120533374956747</v>
      </c>
    </row>
    <row r="14" spans="1:12" ht="17.25" thickBot="1" x14ac:dyDescent="0.35">
      <c r="A14" s="65" t="s">
        <v>29</v>
      </c>
      <c r="B14" s="218">
        <v>1996.335</v>
      </c>
      <c r="C14" s="219">
        <v>2026.0119999999999</v>
      </c>
      <c r="D14" s="219">
        <v>1966.2370000000001</v>
      </c>
      <c r="E14" s="219">
        <v>1978.442</v>
      </c>
      <c r="F14" s="219">
        <v>2001.2719999999999</v>
      </c>
      <c r="G14" s="220">
        <v>2023.15</v>
      </c>
      <c r="H14" s="221">
        <v>2032.635</v>
      </c>
      <c r="I14" s="67">
        <f>H14-G14</f>
        <v>9.4849999999999</v>
      </c>
      <c r="J14" s="67">
        <f>I14/G14*100</f>
        <v>0.46882336949805498</v>
      </c>
      <c r="K14" s="67">
        <f>H14-C14</f>
        <v>6.6230000000000473</v>
      </c>
      <c r="L14" s="68">
        <f>K14/C14*100</f>
        <v>0.32689835993074312</v>
      </c>
    </row>
    <row r="15" spans="1:12" ht="15.75" thickBot="1" x14ac:dyDescent="0.3"/>
    <row r="16" spans="1:12" ht="16.5" x14ac:dyDescent="0.25">
      <c r="A16" s="294" t="s">
        <v>17</v>
      </c>
      <c r="B16" s="296">
        <v>2018</v>
      </c>
      <c r="C16" s="298">
        <v>2019</v>
      </c>
      <c r="D16" s="298">
        <v>2020</v>
      </c>
      <c r="E16" s="298">
        <v>2021</v>
      </c>
      <c r="F16" s="298">
        <v>2022</v>
      </c>
      <c r="G16" s="298">
        <v>2023</v>
      </c>
      <c r="H16" s="300">
        <v>2024</v>
      </c>
      <c r="I16" s="302" t="s">
        <v>23</v>
      </c>
      <c r="J16" s="303"/>
      <c r="K16" s="304" t="s">
        <v>24</v>
      </c>
      <c r="L16" s="305"/>
    </row>
    <row r="17" spans="1:12" ht="17.25" thickBot="1" x14ac:dyDescent="0.35">
      <c r="A17" s="295"/>
      <c r="B17" s="297"/>
      <c r="C17" s="299"/>
      <c r="D17" s="299"/>
      <c r="E17" s="299"/>
      <c r="F17" s="299"/>
      <c r="G17" s="299"/>
      <c r="H17" s="301"/>
      <c r="I17" s="57" t="s">
        <v>25</v>
      </c>
      <c r="J17" s="58" t="s">
        <v>26</v>
      </c>
      <c r="K17" s="57" t="s">
        <v>25</v>
      </c>
      <c r="L17" s="58" t="s">
        <v>26</v>
      </c>
    </row>
    <row r="18" spans="1:12" ht="16.5" x14ac:dyDescent="0.3">
      <c r="A18" s="59" t="s">
        <v>27</v>
      </c>
      <c r="B18" s="206">
        <v>17691.951000000001</v>
      </c>
      <c r="C18" s="207">
        <v>17847.719000000001</v>
      </c>
      <c r="D18" s="207">
        <v>17356.8</v>
      </c>
      <c r="E18" s="207">
        <v>17630.018</v>
      </c>
      <c r="F18" s="208">
        <v>18123.429</v>
      </c>
      <c r="G18" s="208">
        <v>18541.705999999998</v>
      </c>
      <c r="H18" s="209">
        <v>18847.315999999999</v>
      </c>
      <c r="I18" s="60">
        <f>H18-G18</f>
        <v>305.61000000000058</v>
      </c>
      <c r="J18" s="61">
        <f>I18/G18*100</f>
        <v>1.6482302113947906</v>
      </c>
      <c r="K18" s="60">
        <f>H18-C18</f>
        <v>999.59699999999793</v>
      </c>
      <c r="L18" s="61">
        <f>K18/C18*100</f>
        <v>5.6006988904296273</v>
      </c>
    </row>
    <row r="19" spans="1:12" ht="16.5" x14ac:dyDescent="0.3">
      <c r="A19" s="62" t="s">
        <v>28</v>
      </c>
      <c r="B19" s="210">
        <v>5266.7790000000005</v>
      </c>
      <c r="C19" s="211">
        <v>5261.6850000000004</v>
      </c>
      <c r="D19" s="211">
        <v>5028.4570000000003</v>
      </c>
      <c r="E19" s="211">
        <v>4923.9369999999999</v>
      </c>
      <c r="F19" s="211">
        <v>4975.96</v>
      </c>
      <c r="G19" s="212">
        <v>5038.24</v>
      </c>
      <c r="H19" s="213">
        <v>5084.9480000000003</v>
      </c>
      <c r="I19" s="60">
        <f>H19-G19</f>
        <v>46.708000000000538</v>
      </c>
      <c r="J19" s="63">
        <f>I19/G19*100</f>
        <v>0.92706977039602201</v>
      </c>
      <c r="K19" s="64">
        <f>H19-C19</f>
        <v>-176.73700000000008</v>
      </c>
      <c r="L19" s="63">
        <f>K19/C19*100</f>
        <v>-3.3589430001986069</v>
      </c>
    </row>
    <row r="20" spans="1:12" ht="17.25" thickBot="1" x14ac:dyDescent="0.35">
      <c r="A20" s="65" t="s">
        <v>29</v>
      </c>
      <c r="B20" s="218">
        <v>22958.73</v>
      </c>
      <c r="C20" s="219">
        <v>23109.404999999999</v>
      </c>
      <c r="D20" s="219">
        <v>22385.257000000001</v>
      </c>
      <c r="E20" s="219">
        <v>22553.955000000002</v>
      </c>
      <c r="F20" s="219">
        <v>23099.388999999999</v>
      </c>
      <c r="G20" s="220">
        <v>23579.947</v>
      </c>
      <c r="H20" s="221">
        <v>23932.263999999999</v>
      </c>
      <c r="I20" s="67">
        <f>H20-G20</f>
        <v>352.3169999999991</v>
      </c>
      <c r="J20" s="67">
        <f>I20/G20*100</f>
        <v>1.494138218376823</v>
      </c>
      <c r="K20" s="67">
        <f>H20-C20</f>
        <v>822.85900000000038</v>
      </c>
      <c r="L20" s="68">
        <f>K20/C20*100</f>
        <v>3.5607104553319329</v>
      </c>
    </row>
  </sheetData>
  <mergeCells count="32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A10:A11"/>
    <mergeCell ref="B10:B11"/>
    <mergeCell ref="C10:C11"/>
    <mergeCell ref="D10:D11"/>
    <mergeCell ref="E10:E11"/>
    <mergeCell ref="F10:F11"/>
    <mergeCell ref="G10:G11"/>
    <mergeCell ref="H10:H11"/>
    <mergeCell ref="I16:J16"/>
    <mergeCell ref="K16:L16"/>
    <mergeCell ref="I10:J10"/>
    <mergeCell ref="K10:L10"/>
    <mergeCell ref="F16:F17"/>
    <mergeCell ref="G16:G17"/>
    <mergeCell ref="H16:H17"/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65EB-61F5-4986-9887-523038B6B816}">
  <sheetPr>
    <tabColor theme="4" tint="0.79998168889431442"/>
  </sheetPr>
  <dimension ref="A1:AD35"/>
  <sheetViews>
    <sheetView zoomScaleNormal="100" workbookViewId="0">
      <selection sqref="A1:L1"/>
    </sheetView>
  </sheetViews>
  <sheetFormatPr defaultColWidth="9.140625" defaultRowHeight="16.5" x14ac:dyDescent="0.3"/>
  <cols>
    <col min="1" max="1" width="30.7109375" style="2" customWidth="1"/>
    <col min="2" max="8" width="9.7109375" style="82" customWidth="1"/>
    <col min="9" max="13" width="9.140625" style="2"/>
    <col min="14" max="19" width="0" style="2" hidden="1" customWidth="1"/>
    <col min="20" max="16384" width="9.140625" style="2"/>
  </cols>
  <sheetData>
    <row r="1" spans="1:24" x14ac:dyDescent="0.3">
      <c r="A1" s="280" t="s">
        <v>30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69"/>
      <c r="N1" s="69"/>
      <c r="O1" s="69"/>
      <c r="P1" s="69"/>
      <c r="Q1" s="69"/>
      <c r="R1" s="69"/>
      <c r="S1" s="69"/>
      <c r="T1" s="69"/>
    </row>
    <row r="2" spans="1:24" x14ac:dyDescent="0.3">
      <c r="A2" s="306" t="s">
        <v>31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24" ht="17.25" thickBot="1" x14ac:dyDescent="0.35">
      <c r="A3" s="3" t="s">
        <v>66</v>
      </c>
      <c r="B3" s="54"/>
      <c r="C3" s="55"/>
      <c r="D3" s="55"/>
      <c r="E3" s="55"/>
      <c r="F3" s="55"/>
      <c r="G3" s="55"/>
      <c r="H3" s="55"/>
      <c r="I3" s="56"/>
      <c r="J3" s="56"/>
      <c r="K3" s="56"/>
      <c r="L3" s="56"/>
    </row>
    <row r="4" spans="1:24" x14ac:dyDescent="0.3">
      <c r="A4" s="307" t="s">
        <v>1</v>
      </c>
      <c r="B4" s="309" t="s">
        <v>32</v>
      </c>
      <c r="C4" s="310"/>
      <c r="D4" s="310"/>
      <c r="E4" s="310"/>
      <c r="F4" s="310"/>
      <c r="G4" s="310"/>
      <c r="H4" s="311"/>
      <c r="I4" s="312" t="s">
        <v>23</v>
      </c>
      <c r="J4" s="313"/>
      <c r="K4" s="312" t="s">
        <v>33</v>
      </c>
      <c r="L4" s="313"/>
    </row>
    <row r="5" spans="1:24" ht="17.25" thickBot="1" x14ac:dyDescent="0.35">
      <c r="A5" s="308"/>
      <c r="B5" s="70">
        <v>2018</v>
      </c>
      <c r="C5" s="71">
        <v>2019</v>
      </c>
      <c r="D5" s="71">
        <v>2020</v>
      </c>
      <c r="E5" s="71">
        <v>2021</v>
      </c>
      <c r="F5" s="71">
        <v>2022</v>
      </c>
      <c r="G5" s="72">
        <v>2023</v>
      </c>
      <c r="H5" s="72">
        <v>2024</v>
      </c>
      <c r="I5" s="57" t="s">
        <v>25</v>
      </c>
      <c r="J5" s="58" t="s">
        <v>26</v>
      </c>
      <c r="K5" s="57" t="s">
        <v>25</v>
      </c>
      <c r="L5" s="58" t="s">
        <v>26</v>
      </c>
    </row>
    <row r="6" spans="1:24" x14ac:dyDescent="0.3">
      <c r="A6" s="73" t="s">
        <v>34</v>
      </c>
      <c r="B6" s="206">
        <v>8.2430000000000003</v>
      </c>
      <c r="C6" s="207">
        <v>8.423</v>
      </c>
      <c r="D6" s="207">
        <v>8.8710000000000004</v>
      </c>
      <c r="E6" s="207">
        <v>10.77</v>
      </c>
      <c r="F6" s="208">
        <v>10.064</v>
      </c>
      <c r="G6" s="208">
        <v>9.4529999999999994</v>
      </c>
      <c r="H6" s="209">
        <v>9.9700000000000006</v>
      </c>
      <c r="I6" s="60">
        <f t="shared" ref="I6:I13" si="0">H6-G6</f>
        <v>0.51700000000000124</v>
      </c>
      <c r="J6" s="61">
        <f t="shared" ref="J6:J13" si="1">(H6-G6)/G6*100</f>
        <v>5.469163228604689</v>
      </c>
      <c r="K6" s="60">
        <f t="shared" ref="K6:K13" si="2">H6-C6</f>
        <v>1.5470000000000006</v>
      </c>
      <c r="L6" s="61">
        <f t="shared" ref="L6:L13" si="3">(H6-C6)/C6*100</f>
        <v>18.366377775139505</v>
      </c>
      <c r="N6" s="74">
        <v>8.2430000000000003</v>
      </c>
      <c r="O6" s="74">
        <v>8.423</v>
      </c>
      <c r="P6" s="74">
        <v>8.8710000000000004</v>
      </c>
      <c r="Q6" s="74">
        <v>10.77</v>
      </c>
      <c r="R6" s="74">
        <v>10.064</v>
      </c>
      <c r="S6" s="74">
        <v>9.4529999999999994</v>
      </c>
    </row>
    <row r="7" spans="1:24" x14ac:dyDescent="0.3">
      <c r="A7" s="75" t="s">
        <v>35</v>
      </c>
      <c r="B7" s="210">
        <v>51.283999999999999</v>
      </c>
      <c r="C7" s="211">
        <v>50.408999999999999</v>
      </c>
      <c r="D7" s="211">
        <v>49.255000000000003</v>
      </c>
      <c r="E7" s="211">
        <v>48.66</v>
      </c>
      <c r="F7" s="211">
        <v>51.186</v>
      </c>
      <c r="G7" s="212">
        <v>51.54</v>
      </c>
      <c r="H7" s="213">
        <v>53.902000000000001</v>
      </c>
      <c r="I7" s="60">
        <f t="shared" si="0"/>
        <v>2.3620000000000019</v>
      </c>
      <c r="J7" s="63">
        <f t="shared" si="1"/>
        <v>4.5828482731858786</v>
      </c>
      <c r="K7" s="64">
        <f t="shared" si="2"/>
        <v>3.4930000000000021</v>
      </c>
      <c r="L7" s="63">
        <f t="shared" si="3"/>
        <v>6.9293181773096126</v>
      </c>
      <c r="N7" s="74">
        <f t="shared" ref="N7:S7" si="4">SUM(N8:N9)</f>
        <v>51.283999999999999</v>
      </c>
      <c r="O7" s="74">
        <f t="shared" si="4"/>
        <v>50.41</v>
      </c>
      <c r="P7" s="74">
        <f t="shared" si="4"/>
        <v>49.256</v>
      </c>
      <c r="Q7" s="74">
        <f t="shared" si="4"/>
        <v>48.66</v>
      </c>
      <c r="R7" s="74">
        <f t="shared" si="4"/>
        <v>51.186</v>
      </c>
      <c r="S7" s="74">
        <f t="shared" si="4"/>
        <v>51.54</v>
      </c>
      <c r="V7" s="76" t="s">
        <v>36</v>
      </c>
      <c r="X7" s="76" t="s">
        <v>36</v>
      </c>
    </row>
    <row r="8" spans="1:24" x14ac:dyDescent="0.3">
      <c r="A8" s="77" t="s">
        <v>37</v>
      </c>
      <c r="B8" s="214">
        <v>39.750999999999998</v>
      </c>
      <c r="C8" s="215">
        <v>39.576000000000001</v>
      </c>
      <c r="D8" s="215">
        <v>40.911000000000001</v>
      </c>
      <c r="E8" s="215">
        <v>38.531999999999996</v>
      </c>
      <c r="F8" s="215">
        <v>38.722000000000001</v>
      </c>
      <c r="G8" s="216">
        <v>37.720999999999997</v>
      </c>
      <c r="H8" s="217">
        <v>42.003</v>
      </c>
      <c r="I8" s="78">
        <f t="shared" si="0"/>
        <v>4.2820000000000036</v>
      </c>
      <c r="J8" s="79">
        <f t="shared" si="1"/>
        <v>11.351766920283142</v>
      </c>
      <c r="K8" s="80">
        <f t="shared" si="2"/>
        <v>2.4269999999999996</v>
      </c>
      <c r="L8" s="79">
        <f t="shared" si="3"/>
        <v>6.1325045482110356</v>
      </c>
      <c r="N8" s="81">
        <v>39.750999999999998</v>
      </c>
      <c r="O8" s="81">
        <v>39.576000000000001</v>
      </c>
      <c r="P8" s="81">
        <v>40.911000000000001</v>
      </c>
      <c r="Q8" s="81">
        <v>38.531999999999996</v>
      </c>
      <c r="R8" s="81">
        <v>38.722000000000001</v>
      </c>
      <c r="S8" s="81">
        <v>37.720999999999997</v>
      </c>
    </row>
    <row r="9" spans="1:24" x14ac:dyDescent="0.3">
      <c r="A9" s="77" t="s">
        <v>38</v>
      </c>
      <c r="B9" s="214">
        <v>11.532999999999999</v>
      </c>
      <c r="C9" s="215">
        <v>10.834</v>
      </c>
      <c r="D9" s="215">
        <v>8.3450000000000006</v>
      </c>
      <c r="E9" s="215">
        <v>10.128</v>
      </c>
      <c r="F9" s="215">
        <v>12.464</v>
      </c>
      <c r="G9" s="216">
        <v>13.819000000000001</v>
      </c>
      <c r="H9" s="217">
        <v>11.898999999999999</v>
      </c>
      <c r="I9" s="78">
        <f t="shared" si="0"/>
        <v>-1.9200000000000017</v>
      </c>
      <c r="J9" s="79">
        <f t="shared" si="1"/>
        <v>-13.89391417613432</v>
      </c>
      <c r="K9" s="80">
        <f t="shared" si="2"/>
        <v>1.0649999999999995</v>
      </c>
      <c r="L9" s="79">
        <f t="shared" si="3"/>
        <v>9.8301642975816819</v>
      </c>
      <c r="N9" s="81">
        <v>11.532999999999999</v>
      </c>
      <c r="O9" s="81">
        <v>10.834</v>
      </c>
      <c r="P9" s="81">
        <v>8.3450000000000006</v>
      </c>
      <c r="Q9" s="81">
        <v>10.128</v>
      </c>
      <c r="R9" s="81">
        <v>12.464</v>
      </c>
      <c r="S9" s="81">
        <v>13.819000000000001</v>
      </c>
      <c r="T9" s="82"/>
      <c r="U9" s="82"/>
      <c r="V9" s="82"/>
    </row>
    <row r="10" spans="1:24" x14ac:dyDescent="0.3">
      <c r="A10" s="75" t="s">
        <v>39</v>
      </c>
      <c r="B10" s="210">
        <v>110.944</v>
      </c>
      <c r="C10" s="211">
        <v>116.01900000000001</v>
      </c>
      <c r="D10" s="211">
        <v>107.542</v>
      </c>
      <c r="E10" s="211">
        <v>112.254</v>
      </c>
      <c r="F10" s="211">
        <v>111.19499999999999</v>
      </c>
      <c r="G10" s="212">
        <v>109.15600000000001</v>
      </c>
      <c r="H10" s="213">
        <v>109.51600000000001</v>
      </c>
      <c r="I10" s="60">
        <f t="shared" si="0"/>
        <v>0.35999999999999943</v>
      </c>
      <c r="J10" s="63">
        <f t="shared" si="1"/>
        <v>0.32980321741360935</v>
      </c>
      <c r="K10" s="64">
        <f t="shared" si="2"/>
        <v>-6.5030000000000001</v>
      </c>
      <c r="L10" s="63">
        <f t="shared" si="3"/>
        <v>-5.6051164033477274</v>
      </c>
      <c r="N10" s="74">
        <f t="shared" ref="N10:S10" si="5">SUM(N11:N12)</f>
        <v>110.944</v>
      </c>
      <c r="O10" s="74">
        <f t="shared" si="5"/>
        <v>116.01900000000001</v>
      </c>
      <c r="P10" s="74">
        <f t="shared" si="5"/>
        <v>107.542</v>
      </c>
      <c r="Q10" s="74">
        <f t="shared" si="5"/>
        <v>112.25399999999999</v>
      </c>
      <c r="R10" s="74">
        <f t="shared" si="5"/>
        <v>111.19499999999999</v>
      </c>
      <c r="S10" s="74">
        <f t="shared" si="5"/>
        <v>109.15600000000001</v>
      </c>
      <c r="V10" s="76"/>
      <c r="X10" s="76" t="s">
        <v>36</v>
      </c>
    </row>
    <row r="11" spans="1:24" x14ac:dyDescent="0.3">
      <c r="A11" s="77" t="s">
        <v>40</v>
      </c>
      <c r="B11" s="214">
        <v>35.191000000000003</v>
      </c>
      <c r="C11" s="215">
        <v>36.231999999999999</v>
      </c>
      <c r="D11" s="215">
        <v>31.352</v>
      </c>
      <c r="E11" s="215">
        <v>37.531999999999996</v>
      </c>
      <c r="F11" s="215">
        <v>35.526000000000003</v>
      </c>
      <c r="G11" s="216">
        <v>34.497</v>
      </c>
      <c r="H11" s="217">
        <v>34.673000000000002</v>
      </c>
      <c r="I11" s="60">
        <f t="shared" si="0"/>
        <v>0.17600000000000193</v>
      </c>
      <c r="J11" s="79">
        <f t="shared" si="1"/>
        <v>0.51018929182248285</v>
      </c>
      <c r="K11" s="80">
        <f t="shared" si="2"/>
        <v>-1.5589999999999975</v>
      </c>
      <c r="L11" s="79">
        <f t="shared" si="3"/>
        <v>-4.3028262309560539</v>
      </c>
      <c r="N11" s="81">
        <v>35.191000000000003</v>
      </c>
      <c r="O11" s="81">
        <v>36.231999999999999</v>
      </c>
      <c r="P11" s="81">
        <v>31.352</v>
      </c>
      <c r="Q11" s="81">
        <v>37.531999999999996</v>
      </c>
      <c r="R11" s="81">
        <v>35.526000000000003</v>
      </c>
      <c r="S11" s="81">
        <v>34.497</v>
      </c>
    </row>
    <row r="12" spans="1:24" x14ac:dyDescent="0.3">
      <c r="A12" s="77" t="s">
        <v>41</v>
      </c>
      <c r="B12" s="214">
        <v>75.753</v>
      </c>
      <c r="C12" s="215">
        <v>79.787000000000006</v>
      </c>
      <c r="D12" s="215">
        <v>76.19</v>
      </c>
      <c r="E12" s="215">
        <v>74.721999999999994</v>
      </c>
      <c r="F12" s="215">
        <v>75.668999999999997</v>
      </c>
      <c r="G12" s="216">
        <v>74.659000000000006</v>
      </c>
      <c r="H12" s="217">
        <v>74.843000000000004</v>
      </c>
      <c r="I12" s="60">
        <f t="shared" si="0"/>
        <v>0.1839999999999975</v>
      </c>
      <c r="J12" s="79">
        <f t="shared" si="1"/>
        <v>0.24645387696057741</v>
      </c>
      <c r="K12" s="80">
        <f t="shared" si="2"/>
        <v>-4.9440000000000026</v>
      </c>
      <c r="L12" s="79">
        <f t="shared" si="3"/>
        <v>-6.1964981763946536</v>
      </c>
      <c r="N12" s="81">
        <v>75.753</v>
      </c>
      <c r="O12" s="81">
        <v>79.787000000000006</v>
      </c>
      <c r="P12" s="81">
        <v>76.19</v>
      </c>
      <c r="Q12" s="81">
        <v>74.721999999999994</v>
      </c>
      <c r="R12" s="81">
        <v>75.668999999999997</v>
      </c>
      <c r="S12" s="81">
        <v>74.659000000000006</v>
      </c>
    </row>
    <row r="13" spans="1:24" ht="17.25" thickBot="1" x14ac:dyDescent="0.35">
      <c r="A13" s="83" t="s">
        <v>42</v>
      </c>
      <c r="B13" s="218">
        <v>170.47200000000001</v>
      </c>
      <c r="C13" s="219">
        <v>174.852</v>
      </c>
      <c r="D13" s="219">
        <v>165.66900000000001</v>
      </c>
      <c r="E13" s="219">
        <v>171.68299999999999</v>
      </c>
      <c r="F13" s="219">
        <v>172.44499999999999</v>
      </c>
      <c r="G13" s="220">
        <v>170.149</v>
      </c>
      <c r="H13" s="221">
        <v>173.38800000000001</v>
      </c>
      <c r="I13" s="84">
        <f t="shared" si="0"/>
        <v>3.2390000000000043</v>
      </c>
      <c r="J13" s="85">
        <f t="shared" si="1"/>
        <v>1.9036256457575444</v>
      </c>
      <c r="K13" s="86">
        <f t="shared" si="2"/>
        <v>-1.4639999999999986</v>
      </c>
      <c r="L13" s="85">
        <f t="shared" si="3"/>
        <v>-0.83727952782924908</v>
      </c>
      <c r="N13" s="66">
        <f t="shared" ref="N13:S13" si="6">N6+N7+N10</f>
        <v>170.471</v>
      </c>
      <c r="O13" s="66">
        <f t="shared" si="6"/>
        <v>174.852</v>
      </c>
      <c r="P13" s="66">
        <f t="shared" si="6"/>
        <v>165.66900000000001</v>
      </c>
      <c r="Q13" s="66">
        <f t="shared" si="6"/>
        <v>171.68399999999997</v>
      </c>
      <c r="R13" s="66">
        <f t="shared" si="6"/>
        <v>172.44499999999999</v>
      </c>
      <c r="S13" s="66">
        <f t="shared" si="6"/>
        <v>170.149</v>
      </c>
      <c r="V13" s="76" t="s">
        <v>36</v>
      </c>
      <c r="X13" s="76" t="s">
        <v>36</v>
      </c>
    </row>
    <row r="14" spans="1:24" ht="17.25" thickBot="1" x14ac:dyDescent="0.35"/>
    <row r="15" spans="1:24" x14ac:dyDescent="0.3">
      <c r="A15" s="307" t="s">
        <v>20</v>
      </c>
      <c r="B15" s="309" t="s">
        <v>32</v>
      </c>
      <c r="C15" s="310"/>
      <c r="D15" s="310"/>
      <c r="E15" s="310"/>
      <c r="F15" s="310"/>
      <c r="G15" s="310"/>
      <c r="H15" s="311"/>
      <c r="I15" s="312" t="s">
        <v>23</v>
      </c>
      <c r="J15" s="313"/>
      <c r="K15" s="312" t="s">
        <v>33</v>
      </c>
      <c r="L15" s="313"/>
    </row>
    <row r="16" spans="1:24" ht="17.25" thickBot="1" x14ac:dyDescent="0.35">
      <c r="A16" s="308"/>
      <c r="B16" s="70">
        <v>2018</v>
      </c>
      <c r="C16" s="71">
        <v>2019</v>
      </c>
      <c r="D16" s="71">
        <v>2020</v>
      </c>
      <c r="E16" s="71">
        <v>2021</v>
      </c>
      <c r="F16" s="71">
        <v>2022</v>
      </c>
      <c r="G16" s="72">
        <v>2023</v>
      </c>
      <c r="H16" s="72">
        <v>2024</v>
      </c>
      <c r="I16" s="87" t="s">
        <v>25</v>
      </c>
      <c r="J16" s="58" t="s">
        <v>26</v>
      </c>
      <c r="K16" s="57" t="s">
        <v>25</v>
      </c>
      <c r="L16" s="58" t="s">
        <v>26</v>
      </c>
    </row>
    <row r="17" spans="1:30" x14ac:dyDescent="0.3">
      <c r="A17" s="73" t="s">
        <v>34</v>
      </c>
      <c r="B17" s="206">
        <v>68.820999999999998</v>
      </c>
      <c r="C17" s="207">
        <v>71.983999999999995</v>
      </c>
      <c r="D17" s="207">
        <v>81.366</v>
      </c>
      <c r="E17" s="207">
        <v>74.546000000000006</v>
      </c>
      <c r="F17" s="207">
        <v>65.988</v>
      </c>
      <c r="G17" s="208">
        <v>62.972000000000001</v>
      </c>
      <c r="H17" s="222">
        <v>65.367999999999995</v>
      </c>
      <c r="I17" s="60">
        <f t="shared" ref="I17:I24" si="7">H17-G17</f>
        <v>2.3959999999999937</v>
      </c>
      <c r="J17" s="61">
        <f t="shared" ref="J17:J24" si="8">(H17-G17)/G17*100</f>
        <v>3.8048656545766271</v>
      </c>
      <c r="K17" s="60">
        <f t="shared" ref="K17:K24" si="9">H17-C17</f>
        <v>-6.6159999999999997</v>
      </c>
      <c r="L17" s="61">
        <f t="shared" ref="L17:L24" si="10">(H17-C17)/C17*100</f>
        <v>-9.1909313180706835</v>
      </c>
      <c r="N17" s="81">
        <v>68.820999999999998</v>
      </c>
      <c r="O17" s="81">
        <v>71.983999999999995</v>
      </c>
      <c r="P17" s="81">
        <v>81.366</v>
      </c>
      <c r="Q17" s="81">
        <v>74.546000000000006</v>
      </c>
      <c r="R17" s="81">
        <v>65.988</v>
      </c>
      <c r="S17" s="81">
        <v>62.972000000000001</v>
      </c>
    </row>
    <row r="18" spans="1:30" x14ac:dyDescent="0.3">
      <c r="A18" s="75" t="s">
        <v>35</v>
      </c>
      <c r="B18" s="210">
        <v>634.50699999999995</v>
      </c>
      <c r="C18" s="211">
        <v>656.08100000000002</v>
      </c>
      <c r="D18" s="211">
        <v>627.28</v>
      </c>
      <c r="E18" s="211">
        <v>650.53499999999997</v>
      </c>
      <c r="F18" s="211">
        <v>668.99099999999999</v>
      </c>
      <c r="G18" s="212">
        <v>669.83699999999999</v>
      </c>
      <c r="H18" s="223">
        <v>667.98099999999999</v>
      </c>
      <c r="I18" s="60">
        <f t="shared" si="7"/>
        <v>-1.8559999999999945</v>
      </c>
      <c r="J18" s="63">
        <f t="shared" si="8"/>
        <v>-0.27708233495611539</v>
      </c>
      <c r="K18" s="64">
        <f t="shared" si="9"/>
        <v>11.899999999999977</v>
      </c>
      <c r="L18" s="63">
        <f t="shared" si="10"/>
        <v>1.8138004301298127</v>
      </c>
      <c r="N18" s="88">
        <f t="shared" ref="N18:S18" si="11">SUM(N19:N20)</f>
        <v>634.50699999999995</v>
      </c>
      <c r="O18" s="88">
        <f t="shared" si="11"/>
        <v>656.08100000000002</v>
      </c>
      <c r="P18" s="88">
        <f t="shared" si="11"/>
        <v>627.28</v>
      </c>
      <c r="Q18" s="88">
        <f t="shared" si="11"/>
        <v>650.53500000000008</v>
      </c>
      <c r="R18" s="88">
        <f t="shared" si="11"/>
        <v>668.99200000000008</v>
      </c>
      <c r="S18" s="88">
        <f t="shared" si="11"/>
        <v>669.83699999999999</v>
      </c>
      <c r="V18" s="76" t="s">
        <v>36</v>
      </c>
      <c r="X18" s="76" t="s">
        <v>36</v>
      </c>
    </row>
    <row r="19" spans="1:30" x14ac:dyDescent="0.3">
      <c r="A19" s="77" t="s">
        <v>37</v>
      </c>
      <c r="B19" s="214">
        <v>529.97199999999998</v>
      </c>
      <c r="C19" s="224">
        <v>552.60900000000004</v>
      </c>
      <c r="D19" s="224">
        <v>521.79</v>
      </c>
      <c r="E19" s="224">
        <v>532.64300000000003</v>
      </c>
      <c r="F19" s="224">
        <v>542.44600000000003</v>
      </c>
      <c r="G19" s="225">
        <v>553.20500000000004</v>
      </c>
      <c r="H19" s="226">
        <v>555.17600000000004</v>
      </c>
      <c r="I19" s="78">
        <f t="shared" si="7"/>
        <v>1.9710000000000036</v>
      </c>
      <c r="J19" s="79">
        <f t="shared" si="8"/>
        <v>0.35628745221030239</v>
      </c>
      <c r="K19" s="80">
        <f t="shared" si="9"/>
        <v>2.5670000000000073</v>
      </c>
      <c r="L19" s="79">
        <f t="shared" si="10"/>
        <v>0.46452374101761051</v>
      </c>
      <c r="N19" s="81">
        <v>529.97199999999998</v>
      </c>
      <c r="O19" s="81">
        <v>552.60900000000004</v>
      </c>
      <c r="P19" s="81">
        <v>521.79</v>
      </c>
      <c r="Q19" s="81">
        <v>532.64300000000003</v>
      </c>
      <c r="R19" s="81">
        <v>542.44600000000003</v>
      </c>
      <c r="S19" s="81">
        <v>553.20500000000004</v>
      </c>
    </row>
    <row r="20" spans="1:30" x14ac:dyDescent="0.3">
      <c r="A20" s="77" t="s">
        <v>38</v>
      </c>
      <c r="B20" s="214">
        <v>104.535</v>
      </c>
      <c r="C20" s="224">
        <v>103.47199999999999</v>
      </c>
      <c r="D20" s="224">
        <v>105.49</v>
      </c>
      <c r="E20" s="224">
        <v>117.892</v>
      </c>
      <c r="F20" s="224">
        <v>126.54600000000001</v>
      </c>
      <c r="G20" s="225">
        <v>116.63200000000001</v>
      </c>
      <c r="H20" s="226">
        <v>112.80500000000001</v>
      </c>
      <c r="I20" s="78">
        <f t="shared" si="7"/>
        <v>-3.8269999999999982</v>
      </c>
      <c r="J20" s="79">
        <f t="shared" si="8"/>
        <v>-3.2812607174703321</v>
      </c>
      <c r="K20" s="80">
        <f t="shared" si="9"/>
        <v>9.3330000000000126</v>
      </c>
      <c r="L20" s="79">
        <f t="shared" si="10"/>
        <v>9.0198314519870237</v>
      </c>
      <c r="N20" s="89">
        <v>104.535</v>
      </c>
      <c r="O20" s="89">
        <v>103.47199999999999</v>
      </c>
      <c r="P20" s="89">
        <v>105.49</v>
      </c>
      <c r="Q20" s="89">
        <v>117.892</v>
      </c>
      <c r="R20" s="89">
        <v>126.54600000000001</v>
      </c>
      <c r="S20" s="89">
        <v>116.63200000000001</v>
      </c>
    </row>
    <row r="21" spans="1:30" x14ac:dyDescent="0.3">
      <c r="A21" s="75" t="s">
        <v>39</v>
      </c>
      <c r="B21" s="210">
        <v>1293.0070000000001</v>
      </c>
      <c r="C21" s="211">
        <v>1297.9480000000001</v>
      </c>
      <c r="D21" s="211">
        <v>1257.5909999999999</v>
      </c>
      <c r="E21" s="211">
        <v>1253.3620000000001</v>
      </c>
      <c r="F21" s="211">
        <v>1266.2929999999999</v>
      </c>
      <c r="G21" s="212">
        <v>1290.3409999999999</v>
      </c>
      <c r="H21" s="223">
        <v>1299.2850000000001</v>
      </c>
      <c r="I21" s="60">
        <f t="shared" si="7"/>
        <v>8.9440000000001874</v>
      </c>
      <c r="J21" s="63">
        <f t="shared" si="8"/>
        <v>0.69315010528226162</v>
      </c>
      <c r="K21" s="64">
        <f t="shared" si="9"/>
        <v>1.3369999999999891</v>
      </c>
      <c r="L21" s="63">
        <f t="shared" si="10"/>
        <v>0.10300874919488216</v>
      </c>
      <c r="N21" s="88">
        <f t="shared" ref="N21:S21" si="12">SUM(N22:N23)</f>
        <v>1293.0070000000001</v>
      </c>
      <c r="O21" s="88">
        <f t="shared" si="12"/>
        <v>1297.9479999999999</v>
      </c>
      <c r="P21" s="88">
        <f t="shared" si="12"/>
        <v>1257.5909999999999</v>
      </c>
      <c r="Q21" s="88">
        <f t="shared" si="12"/>
        <v>1253.3620000000001</v>
      </c>
      <c r="R21" s="88">
        <f t="shared" si="12"/>
        <v>1266.2929999999999</v>
      </c>
      <c r="S21" s="88">
        <f t="shared" si="12"/>
        <v>1290.3420000000001</v>
      </c>
      <c r="U21" s="76"/>
      <c r="X21" s="76" t="s">
        <v>36</v>
      </c>
    </row>
    <row r="22" spans="1:30" x14ac:dyDescent="0.3">
      <c r="A22" s="77" t="s">
        <v>40</v>
      </c>
      <c r="B22" s="214">
        <v>401.834</v>
      </c>
      <c r="C22" s="215">
        <v>380.37099999999998</v>
      </c>
      <c r="D22" s="215">
        <v>351.24</v>
      </c>
      <c r="E22" s="215">
        <v>344.55799999999999</v>
      </c>
      <c r="F22" s="215">
        <v>360.31</v>
      </c>
      <c r="G22" s="216">
        <v>394.77600000000001</v>
      </c>
      <c r="H22" s="226">
        <v>407.20400000000001</v>
      </c>
      <c r="I22" s="60">
        <f t="shared" si="7"/>
        <v>12.427999999999997</v>
      </c>
      <c r="J22" s="79">
        <f t="shared" si="8"/>
        <v>3.1481143737207931</v>
      </c>
      <c r="K22" s="80">
        <f t="shared" si="9"/>
        <v>26.833000000000027</v>
      </c>
      <c r="L22" s="79">
        <f t="shared" si="10"/>
        <v>7.054428439602396</v>
      </c>
      <c r="N22" s="81">
        <v>401.834</v>
      </c>
      <c r="O22" s="81">
        <v>380.37099999999998</v>
      </c>
      <c r="P22" s="81">
        <v>351.24</v>
      </c>
      <c r="Q22" s="81">
        <v>344.55799999999999</v>
      </c>
      <c r="R22" s="81">
        <v>360.31</v>
      </c>
      <c r="S22" s="81">
        <v>394.77600000000001</v>
      </c>
    </row>
    <row r="23" spans="1:30" x14ac:dyDescent="0.3">
      <c r="A23" s="77" t="s">
        <v>41</v>
      </c>
      <c r="B23" s="214">
        <v>891.173</v>
      </c>
      <c r="C23" s="215">
        <v>917.577</v>
      </c>
      <c r="D23" s="215">
        <v>906.351</v>
      </c>
      <c r="E23" s="215">
        <v>908.80399999999997</v>
      </c>
      <c r="F23" s="215">
        <v>905.98299999999995</v>
      </c>
      <c r="G23" s="216">
        <v>895.56600000000003</v>
      </c>
      <c r="H23" s="226">
        <v>892.08199999999999</v>
      </c>
      <c r="I23" s="60">
        <f t="shared" si="7"/>
        <v>-3.4840000000000373</v>
      </c>
      <c r="J23" s="79">
        <f t="shared" si="8"/>
        <v>-0.38902772101665734</v>
      </c>
      <c r="K23" s="80">
        <f t="shared" si="9"/>
        <v>-25.495000000000005</v>
      </c>
      <c r="L23" s="79">
        <f t="shared" si="10"/>
        <v>-2.7785134108636123</v>
      </c>
      <c r="N23" s="81">
        <v>891.173</v>
      </c>
      <c r="O23" s="81">
        <v>917.577</v>
      </c>
      <c r="P23" s="81">
        <v>906.351</v>
      </c>
      <c r="Q23" s="81">
        <v>908.80399999999997</v>
      </c>
      <c r="R23" s="81">
        <v>905.98299999999995</v>
      </c>
      <c r="S23" s="81">
        <v>895.56600000000003</v>
      </c>
      <c r="U23" s="90"/>
      <c r="V23" s="90"/>
      <c r="W23" s="90"/>
    </row>
    <row r="24" spans="1:30" ht="17.25" thickBot="1" x14ac:dyDescent="0.35">
      <c r="A24" s="83" t="s">
        <v>42</v>
      </c>
      <c r="B24" s="227">
        <v>1996.335</v>
      </c>
      <c r="C24" s="228">
        <v>2026.0119999999999</v>
      </c>
      <c r="D24" s="228">
        <v>1966.2370000000001</v>
      </c>
      <c r="E24" s="228">
        <v>1978.442</v>
      </c>
      <c r="F24" s="228">
        <v>2001.2719999999999</v>
      </c>
      <c r="G24" s="229">
        <v>2023.15</v>
      </c>
      <c r="H24" s="230">
        <v>2032.635</v>
      </c>
      <c r="I24" s="84">
        <f t="shared" si="7"/>
        <v>9.4849999999999</v>
      </c>
      <c r="J24" s="85">
        <f t="shared" si="8"/>
        <v>0.46882336949805498</v>
      </c>
      <c r="K24" s="86">
        <f t="shared" si="9"/>
        <v>6.6230000000000473</v>
      </c>
      <c r="L24" s="85">
        <f t="shared" si="10"/>
        <v>0.32689835993074312</v>
      </c>
      <c r="N24" s="88">
        <f t="shared" ref="N24:S24" si="13">N17+N18+N21</f>
        <v>1996.335</v>
      </c>
      <c r="O24" s="88">
        <f t="shared" si="13"/>
        <v>2026.0129999999999</v>
      </c>
      <c r="P24" s="88">
        <f t="shared" si="13"/>
        <v>1966.2369999999999</v>
      </c>
      <c r="Q24" s="88">
        <f t="shared" si="13"/>
        <v>1978.4430000000002</v>
      </c>
      <c r="R24" s="88">
        <f t="shared" si="13"/>
        <v>2001.2729999999999</v>
      </c>
      <c r="S24" s="88">
        <f t="shared" si="13"/>
        <v>2023.1510000000001</v>
      </c>
      <c r="U24" s="90"/>
      <c r="V24" s="91"/>
      <c r="W24" s="90"/>
      <c r="X24" s="76" t="s">
        <v>36</v>
      </c>
    </row>
    <row r="25" spans="1:30" ht="17.25" thickBot="1" x14ac:dyDescent="0.35">
      <c r="U25" s="90"/>
      <c r="V25" s="90"/>
      <c r="W25" s="90"/>
    </row>
    <row r="26" spans="1:30" x14ac:dyDescent="0.3">
      <c r="A26" s="307" t="s">
        <v>17</v>
      </c>
      <c r="B26" s="309" t="s">
        <v>32</v>
      </c>
      <c r="C26" s="310"/>
      <c r="D26" s="310"/>
      <c r="E26" s="310"/>
      <c r="F26" s="310"/>
      <c r="G26" s="310"/>
      <c r="H26" s="311"/>
      <c r="I26" s="312" t="s">
        <v>23</v>
      </c>
      <c r="J26" s="313"/>
      <c r="K26" s="312" t="s">
        <v>33</v>
      </c>
      <c r="L26" s="313"/>
    </row>
    <row r="27" spans="1:30" ht="17.25" thickBot="1" x14ac:dyDescent="0.35">
      <c r="A27" s="308"/>
      <c r="B27" s="70">
        <v>2018</v>
      </c>
      <c r="C27" s="71">
        <v>2019</v>
      </c>
      <c r="D27" s="71">
        <v>2020</v>
      </c>
      <c r="E27" s="71">
        <v>2021</v>
      </c>
      <c r="F27" s="71">
        <v>2022</v>
      </c>
      <c r="G27" s="72">
        <v>2023</v>
      </c>
      <c r="H27" s="72">
        <v>2024</v>
      </c>
      <c r="I27" s="87" t="s">
        <v>25</v>
      </c>
      <c r="J27" s="58" t="s">
        <v>26</v>
      </c>
      <c r="K27" s="57" t="s">
        <v>25</v>
      </c>
      <c r="L27" s="58" t="s">
        <v>26</v>
      </c>
    </row>
    <row r="28" spans="1:30" x14ac:dyDescent="0.3">
      <c r="A28" s="73" t="s">
        <v>34</v>
      </c>
      <c r="B28" s="231">
        <v>859.78499999999997</v>
      </c>
      <c r="C28" s="232">
        <v>895.56200000000001</v>
      </c>
      <c r="D28" s="232">
        <v>904.86300000000006</v>
      </c>
      <c r="E28" s="232">
        <v>913.47400000000005</v>
      </c>
      <c r="F28" s="232">
        <v>874.93499999999995</v>
      </c>
      <c r="G28" s="233">
        <v>847.55200000000002</v>
      </c>
      <c r="H28" s="234">
        <v>819.92399999999998</v>
      </c>
      <c r="I28" s="60">
        <f t="shared" ref="I28:I35" si="14">H28-G28</f>
        <v>-27.628000000000043</v>
      </c>
      <c r="J28" s="61">
        <f t="shared" ref="J28:J35" si="15">(H28-G28)/G28*100</f>
        <v>-3.2597409952427747</v>
      </c>
      <c r="K28" s="60">
        <f t="shared" ref="K28:K35" si="16">H28-C28</f>
        <v>-75.638000000000034</v>
      </c>
      <c r="L28" s="61">
        <f t="shared" ref="L28:L35" si="17">(H28-C28)/C28*100</f>
        <v>-8.4458697443616444</v>
      </c>
      <c r="N28" s="81">
        <v>859.78499999999997</v>
      </c>
      <c r="O28" s="81">
        <v>895.56200000000001</v>
      </c>
      <c r="P28" s="81">
        <v>904.86300000000006</v>
      </c>
      <c r="Q28" s="81">
        <v>913.47400000000005</v>
      </c>
      <c r="R28" s="81">
        <v>874.93499999999995</v>
      </c>
      <c r="S28" s="81">
        <v>847.55200000000002</v>
      </c>
    </row>
    <row r="29" spans="1:30" x14ac:dyDescent="0.3">
      <c r="A29" s="75" t="s">
        <v>35</v>
      </c>
      <c r="B29" s="235">
        <v>5984.2290000000003</v>
      </c>
      <c r="C29" s="236">
        <v>5977.192</v>
      </c>
      <c r="D29" s="236">
        <v>5924.9849999999997</v>
      </c>
      <c r="E29" s="236">
        <v>6008.2510000000002</v>
      </c>
      <c r="F29" s="236">
        <v>6206.9750000000004</v>
      </c>
      <c r="G29" s="237">
        <v>6281.1080000000002</v>
      </c>
      <c r="H29" s="238">
        <v>6386.0079999999998</v>
      </c>
      <c r="I29" s="60">
        <f t="shared" si="14"/>
        <v>104.89999999999964</v>
      </c>
      <c r="J29" s="63">
        <f t="shared" si="15"/>
        <v>1.6700875068538803</v>
      </c>
      <c r="K29" s="64">
        <f t="shared" si="16"/>
        <v>408.8159999999998</v>
      </c>
      <c r="L29" s="63">
        <f t="shared" si="17"/>
        <v>6.8395995979382924</v>
      </c>
      <c r="N29" s="88">
        <f t="shared" ref="N29:S29" si="18">SUM(N30:N31)</f>
        <v>5984.2280000000001</v>
      </c>
      <c r="O29" s="88">
        <f t="shared" si="18"/>
        <v>5977.192</v>
      </c>
      <c r="P29" s="88">
        <f t="shared" si="18"/>
        <v>5924.9839999999995</v>
      </c>
      <c r="Q29" s="88">
        <f t="shared" si="18"/>
        <v>6008.2510000000002</v>
      </c>
      <c r="R29" s="88">
        <f t="shared" si="18"/>
        <v>6206.9750000000004</v>
      </c>
      <c r="S29" s="88">
        <f t="shared" si="18"/>
        <v>6281.1080000000002</v>
      </c>
      <c r="U29" s="92"/>
      <c r="V29" s="92"/>
      <c r="W29" s="92"/>
      <c r="X29" s="92"/>
      <c r="Y29" s="92"/>
      <c r="Z29" s="92"/>
      <c r="AB29" s="76" t="s">
        <v>36</v>
      </c>
      <c r="AD29" s="76" t="s">
        <v>36</v>
      </c>
    </row>
    <row r="30" spans="1:30" x14ac:dyDescent="0.3">
      <c r="A30" s="77" t="s">
        <v>37</v>
      </c>
      <c r="B30" s="214">
        <v>4603.4229999999998</v>
      </c>
      <c r="C30" s="224">
        <v>4657.7640000000001</v>
      </c>
      <c r="D30" s="224">
        <v>4597.0119999999997</v>
      </c>
      <c r="E30" s="224">
        <v>4577.4470000000001</v>
      </c>
      <c r="F30" s="224">
        <v>4656.2870000000003</v>
      </c>
      <c r="G30" s="225">
        <v>4750.1779999999999</v>
      </c>
      <c r="H30" s="239">
        <v>4778.6229999999996</v>
      </c>
      <c r="I30" s="78">
        <f t="shared" si="14"/>
        <v>28.444999999999709</v>
      </c>
      <c r="J30" s="79">
        <f t="shared" si="15"/>
        <v>0.5988196652841159</v>
      </c>
      <c r="K30" s="80">
        <f t="shared" si="16"/>
        <v>120.85899999999947</v>
      </c>
      <c r="L30" s="79">
        <f t="shared" si="17"/>
        <v>2.5947858242710335</v>
      </c>
      <c r="N30" s="81">
        <v>4603.4229999999998</v>
      </c>
      <c r="O30" s="81">
        <v>4657.7640000000001</v>
      </c>
      <c r="P30" s="81">
        <v>4597.0119999999997</v>
      </c>
      <c r="Q30" s="81">
        <v>4577.4470000000001</v>
      </c>
      <c r="R30" s="81">
        <v>4656.2870000000003</v>
      </c>
      <c r="S30" s="81">
        <v>4750.1779999999999</v>
      </c>
    </row>
    <row r="31" spans="1:30" x14ac:dyDescent="0.3">
      <c r="A31" s="77" t="s">
        <v>38</v>
      </c>
      <c r="B31" s="214">
        <v>1380.8050000000001</v>
      </c>
      <c r="C31" s="224">
        <v>1319.4280000000001</v>
      </c>
      <c r="D31" s="224">
        <v>1327.972</v>
      </c>
      <c r="E31" s="224">
        <v>1430.8040000000001</v>
      </c>
      <c r="F31" s="224">
        <v>1550.6880000000001</v>
      </c>
      <c r="G31" s="225">
        <v>1530.93</v>
      </c>
      <c r="H31" s="239">
        <v>1607.385</v>
      </c>
      <c r="I31" s="78">
        <f t="shared" si="14"/>
        <v>76.454999999999927</v>
      </c>
      <c r="J31" s="79">
        <f t="shared" si="15"/>
        <v>4.9940232407752108</v>
      </c>
      <c r="K31" s="80">
        <f t="shared" si="16"/>
        <v>287.95699999999988</v>
      </c>
      <c r="L31" s="79">
        <f t="shared" si="17"/>
        <v>21.824381474396471</v>
      </c>
      <c r="N31" s="81">
        <v>1380.8050000000001</v>
      </c>
      <c r="O31" s="81">
        <v>1319.4280000000001</v>
      </c>
      <c r="P31" s="81">
        <v>1327.972</v>
      </c>
      <c r="Q31" s="81">
        <v>1430.8040000000001</v>
      </c>
      <c r="R31" s="81">
        <v>1550.6880000000001</v>
      </c>
      <c r="S31" s="81">
        <v>1530.93</v>
      </c>
    </row>
    <row r="32" spans="1:30" x14ac:dyDescent="0.3">
      <c r="A32" s="75" t="s">
        <v>39</v>
      </c>
      <c r="B32" s="235">
        <v>16114.717000000001</v>
      </c>
      <c r="C32" s="236">
        <v>16236.651</v>
      </c>
      <c r="D32" s="236">
        <v>15555.41</v>
      </c>
      <c r="E32" s="236">
        <v>15632.23</v>
      </c>
      <c r="F32" s="236">
        <v>16017.48</v>
      </c>
      <c r="G32" s="237">
        <v>16451.287</v>
      </c>
      <c r="H32" s="238">
        <v>16726.331999999999</v>
      </c>
      <c r="I32" s="60">
        <f t="shared" si="14"/>
        <v>275.04499999999825</v>
      </c>
      <c r="J32" s="63">
        <f t="shared" si="15"/>
        <v>1.6718752763841409</v>
      </c>
      <c r="K32" s="64">
        <f t="shared" si="16"/>
        <v>489.68099999999868</v>
      </c>
      <c r="L32" s="63">
        <f t="shared" si="17"/>
        <v>3.0158990299169375</v>
      </c>
      <c r="N32" s="88">
        <f t="shared" ref="N32:S32" si="19">SUM(N33:N34)</f>
        <v>16114.717000000001</v>
      </c>
      <c r="O32" s="88">
        <f t="shared" si="19"/>
        <v>16236.651</v>
      </c>
      <c r="P32" s="88">
        <f t="shared" si="19"/>
        <v>15555.41</v>
      </c>
      <c r="Q32" s="88">
        <f t="shared" si="19"/>
        <v>15632.23</v>
      </c>
      <c r="R32" s="88">
        <f t="shared" si="19"/>
        <v>16017.48</v>
      </c>
      <c r="S32" s="88">
        <f t="shared" si="19"/>
        <v>16451.287</v>
      </c>
      <c r="T32" s="2" t="s">
        <v>36</v>
      </c>
      <c r="U32" s="93"/>
      <c r="V32" s="91"/>
      <c r="W32" s="93"/>
      <c r="X32" s="92"/>
      <c r="Y32" s="92"/>
      <c r="Z32" s="92"/>
      <c r="AB32" s="76" t="s">
        <v>36</v>
      </c>
      <c r="AD32" s="76" t="s">
        <v>36</v>
      </c>
    </row>
    <row r="33" spans="1:30" x14ac:dyDescent="0.3">
      <c r="A33" s="77" t="s">
        <v>40</v>
      </c>
      <c r="B33" s="214">
        <v>4690.97</v>
      </c>
      <c r="C33" s="224">
        <v>4710.1530000000002</v>
      </c>
      <c r="D33" s="224">
        <v>4374.3990000000003</v>
      </c>
      <c r="E33" s="224">
        <v>4309.4350000000004</v>
      </c>
      <c r="F33" s="224">
        <v>4542.0519999999997</v>
      </c>
      <c r="G33" s="225">
        <v>4700.9769999999999</v>
      </c>
      <c r="H33" s="239">
        <v>4860.2740000000003</v>
      </c>
      <c r="I33" s="60">
        <f t="shared" si="14"/>
        <v>159.29700000000048</v>
      </c>
      <c r="J33" s="79">
        <f t="shared" si="15"/>
        <v>3.3885934774835209</v>
      </c>
      <c r="K33" s="80">
        <f t="shared" si="16"/>
        <v>150.12100000000009</v>
      </c>
      <c r="L33" s="79">
        <f t="shared" si="17"/>
        <v>3.1871788453581038</v>
      </c>
      <c r="N33" s="81">
        <v>4690.97</v>
      </c>
      <c r="O33" s="81">
        <v>4710.1530000000002</v>
      </c>
      <c r="P33" s="81">
        <v>4374.3990000000003</v>
      </c>
      <c r="Q33" s="81">
        <v>4309.4350000000004</v>
      </c>
      <c r="R33" s="81">
        <v>4542.0519999999997</v>
      </c>
      <c r="S33" s="81">
        <v>4700.9769999999999</v>
      </c>
      <c r="U33" s="93"/>
      <c r="V33" s="91"/>
      <c r="W33" s="93"/>
    </row>
    <row r="34" spans="1:30" x14ac:dyDescent="0.3">
      <c r="A34" s="77" t="s">
        <v>41</v>
      </c>
      <c r="B34" s="214">
        <v>11423.746999999999</v>
      </c>
      <c r="C34" s="224">
        <v>11526.498</v>
      </c>
      <c r="D34" s="224">
        <v>11181.011</v>
      </c>
      <c r="E34" s="224">
        <v>11322.795</v>
      </c>
      <c r="F34" s="224">
        <v>11475.428</v>
      </c>
      <c r="G34" s="225">
        <v>11750.31</v>
      </c>
      <c r="H34" s="239">
        <v>11866.058000000001</v>
      </c>
      <c r="I34" s="60">
        <f t="shared" si="14"/>
        <v>115.74800000000141</v>
      </c>
      <c r="J34" s="79">
        <f t="shared" si="15"/>
        <v>0.98506337279613398</v>
      </c>
      <c r="K34" s="80">
        <f t="shared" si="16"/>
        <v>339.56000000000131</v>
      </c>
      <c r="L34" s="79">
        <f t="shared" si="17"/>
        <v>2.9459077683438744</v>
      </c>
      <c r="N34" s="81">
        <v>11423.746999999999</v>
      </c>
      <c r="O34" s="81">
        <v>11526.498</v>
      </c>
      <c r="P34" s="81">
        <v>11181.011</v>
      </c>
      <c r="Q34" s="81">
        <v>11322.795</v>
      </c>
      <c r="R34" s="81">
        <v>11475.428</v>
      </c>
      <c r="S34" s="81">
        <v>11750.31</v>
      </c>
      <c r="U34" s="93"/>
      <c r="V34" s="91"/>
      <c r="W34" s="93"/>
    </row>
    <row r="35" spans="1:30" ht="17.25" thickBot="1" x14ac:dyDescent="0.35">
      <c r="A35" s="83" t="s">
        <v>42</v>
      </c>
      <c r="B35" s="227">
        <v>22958.73</v>
      </c>
      <c r="C35" s="228">
        <v>23109.404999999999</v>
      </c>
      <c r="D35" s="228">
        <v>22385.257000000001</v>
      </c>
      <c r="E35" s="228">
        <v>22553.955000000002</v>
      </c>
      <c r="F35" s="228">
        <v>23099.388999999999</v>
      </c>
      <c r="G35" s="229">
        <v>23579.947</v>
      </c>
      <c r="H35" s="240">
        <v>23932.263999999999</v>
      </c>
      <c r="I35" s="84">
        <f t="shared" si="14"/>
        <v>352.3169999999991</v>
      </c>
      <c r="J35" s="85">
        <f t="shared" si="15"/>
        <v>1.494138218376823</v>
      </c>
      <c r="K35" s="86">
        <f t="shared" si="16"/>
        <v>822.85900000000038</v>
      </c>
      <c r="L35" s="85">
        <f t="shared" si="17"/>
        <v>3.5607104553319329</v>
      </c>
      <c r="N35" s="88">
        <f t="shared" ref="N35:S35" si="20">N28+N29+N32</f>
        <v>22958.73</v>
      </c>
      <c r="O35" s="88">
        <f t="shared" si="20"/>
        <v>23109.404999999999</v>
      </c>
      <c r="P35" s="88">
        <f t="shared" si="20"/>
        <v>22385.256999999998</v>
      </c>
      <c r="Q35" s="88">
        <f t="shared" si="20"/>
        <v>22553.955000000002</v>
      </c>
      <c r="R35" s="88">
        <f t="shared" si="20"/>
        <v>23099.39</v>
      </c>
      <c r="S35" s="88">
        <f t="shared" si="20"/>
        <v>23579.947</v>
      </c>
      <c r="U35" s="90"/>
      <c r="V35" s="90"/>
      <c r="W35" s="90"/>
      <c r="X35" s="90"/>
      <c r="Y35" s="90"/>
      <c r="Z35" s="90"/>
      <c r="AB35" s="2" t="s">
        <v>36</v>
      </c>
      <c r="AD35" s="2" t="s">
        <v>36</v>
      </c>
    </row>
  </sheetData>
  <mergeCells count="14">
    <mergeCell ref="A1:L1"/>
    <mergeCell ref="A2:L2"/>
    <mergeCell ref="A4:A5"/>
    <mergeCell ref="B4:H4"/>
    <mergeCell ref="I4:J4"/>
    <mergeCell ref="K4:L4"/>
    <mergeCell ref="A15:A16"/>
    <mergeCell ref="B15:H15"/>
    <mergeCell ref="I15:J15"/>
    <mergeCell ref="K15:L15"/>
    <mergeCell ref="A26:A27"/>
    <mergeCell ref="B26:H26"/>
    <mergeCell ref="I26:J26"/>
    <mergeCell ref="K26:L26"/>
  </mergeCells>
  <pageMargins left="0.7" right="0.7" top="0.75" bottom="0.75" header="0.3" footer="0.3"/>
  <pageSetup paperSize="9" scale="64" orientation="portrait" r:id="rId1"/>
  <colBreaks count="1" manualBreakCount="1">
    <brk id="12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16C2-CA35-4A19-92F2-A7ED3E8C6B31}">
  <sheetPr>
    <tabColor theme="4" tint="0.79998168889431442"/>
  </sheetPr>
  <dimension ref="A1:Y53"/>
  <sheetViews>
    <sheetView zoomScaleNormal="100" workbookViewId="0">
      <selection sqref="A1:V1"/>
    </sheetView>
  </sheetViews>
  <sheetFormatPr defaultColWidth="9.140625" defaultRowHeight="16.5" x14ac:dyDescent="0.3"/>
  <cols>
    <col min="1" max="12" width="9.140625" style="2"/>
    <col min="13" max="14" width="10.7109375" style="2" customWidth="1"/>
    <col min="15" max="22" width="9.140625" style="2"/>
    <col min="23" max="25" width="9.140625" style="137"/>
    <col min="26" max="16384" width="9.140625" style="2"/>
  </cols>
  <sheetData>
    <row r="1" spans="1:25" x14ac:dyDescent="0.3">
      <c r="A1" s="280" t="s">
        <v>43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</row>
    <row r="2" spans="1:25" s="3" customFormat="1" ht="13.5" thickBot="1" x14ac:dyDescent="0.3">
      <c r="A2" s="3" t="s">
        <v>67</v>
      </c>
      <c r="W2" s="322"/>
      <c r="X2" s="322"/>
      <c r="Y2" s="322"/>
    </row>
    <row r="3" spans="1:25" s="3" customFormat="1" ht="17.25" thickBot="1" x14ac:dyDescent="0.35">
      <c r="A3" s="266" t="s">
        <v>44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8"/>
      <c r="W3" s="322"/>
      <c r="X3" s="322"/>
      <c r="Y3" s="322"/>
    </row>
    <row r="4" spans="1:25" s="3" customFormat="1" ht="17.25" thickBot="1" x14ac:dyDescent="0.35">
      <c r="A4" s="266" t="s">
        <v>45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8"/>
      <c r="W4" s="322"/>
      <c r="X4" s="322"/>
      <c r="Y4" s="322"/>
    </row>
    <row r="5" spans="1:25" s="3" customFormat="1" ht="17.25" thickBot="1" x14ac:dyDescent="0.35">
      <c r="A5" s="266" t="s">
        <v>46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8"/>
      <c r="W5" s="322"/>
      <c r="X5" s="322"/>
      <c r="Y5" s="322"/>
    </row>
    <row r="6" spans="1:25" ht="17.25" thickBot="1" x14ac:dyDescent="0.35">
      <c r="A6" s="266" t="s">
        <v>47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8"/>
    </row>
    <row r="7" spans="1:25" x14ac:dyDescent="0.3">
      <c r="A7" s="94"/>
      <c r="B7" s="254" t="s">
        <v>1</v>
      </c>
      <c r="C7" s="255"/>
      <c r="D7" s="255"/>
      <c r="E7" s="255"/>
      <c r="F7" s="255"/>
      <c r="G7" s="255"/>
      <c r="H7" s="256"/>
      <c r="I7" s="271" t="s">
        <v>20</v>
      </c>
      <c r="J7" s="272"/>
      <c r="K7" s="272"/>
      <c r="L7" s="254"/>
      <c r="M7" s="254"/>
      <c r="N7" s="254"/>
      <c r="O7" s="273"/>
      <c r="P7" s="271" t="s">
        <v>17</v>
      </c>
      <c r="Q7" s="272"/>
      <c r="R7" s="272"/>
      <c r="S7" s="254"/>
      <c r="T7" s="254"/>
      <c r="U7" s="254"/>
      <c r="V7" s="273"/>
    </row>
    <row r="8" spans="1:25" x14ac:dyDescent="0.3">
      <c r="A8" s="95"/>
      <c r="B8" s="96">
        <v>2018</v>
      </c>
      <c r="C8" s="96">
        <v>2019</v>
      </c>
      <c r="D8" s="96">
        <v>2020</v>
      </c>
      <c r="E8" s="97">
        <v>2021</v>
      </c>
      <c r="F8" s="96">
        <v>2022</v>
      </c>
      <c r="G8" s="96">
        <v>2023</v>
      </c>
      <c r="H8" s="98">
        <v>2024</v>
      </c>
      <c r="I8" s="95">
        <v>2018</v>
      </c>
      <c r="J8" s="96">
        <v>2019</v>
      </c>
      <c r="K8" s="96">
        <v>2020</v>
      </c>
      <c r="L8" s="97">
        <v>2021</v>
      </c>
      <c r="M8" s="96">
        <v>2022</v>
      </c>
      <c r="N8" s="96">
        <v>2023</v>
      </c>
      <c r="O8" s="98">
        <v>2024</v>
      </c>
      <c r="P8" s="95">
        <v>2018</v>
      </c>
      <c r="Q8" s="96">
        <v>2019</v>
      </c>
      <c r="R8" s="96">
        <v>2020</v>
      </c>
      <c r="S8" s="97">
        <v>2021</v>
      </c>
      <c r="T8" s="96">
        <v>2022</v>
      </c>
      <c r="U8" s="96">
        <v>2023</v>
      </c>
      <c r="V8" s="98">
        <v>2024</v>
      </c>
    </row>
    <row r="9" spans="1:25" x14ac:dyDescent="0.3">
      <c r="A9" s="99" t="s">
        <v>8</v>
      </c>
      <c r="B9" s="29">
        <v>81.023606000000001</v>
      </c>
      <c r="C9" s="29">
        <v>83.637788</v>
      </c>
      <c r="D9" s="29">
        <v>79.798793000000003</v>
      </c>
      <c r="E9" s="30">
        <v>81.486434000000003</v>
      </c>
      <c r="F9" s="29">
        <v>82.910623999999999</v>
      </c>
      <c r="G9" s="29">
        <v>82.331902999999997</v>
      </c>
      <c r="H9" s="100">
        <v>82.204370999999995</v>
      </c>
      <c r="I9" s="241">
        <v>82.085644000000002</v>
      </c>
      <c r="J9" s="29">
        <v>82.255941000000007</v>
      </c>
      <c r="K9" s="29">
        <v>80.524189000000007</v>
      </c>
      <c r="L9" s="30">
        <v>81.018471000000005</v>
      </c>
      <c r="M9" s="29">
        <v>81.711906999999997</v>
      </c>
      <c r="N9" s="29">
        <v>82.648308</v>
      </c>
      <c r="O9" s="100">
        <v>83.250765000000001</v>
      </c>
      <c r="P9" s="241">
        <v>72.870649</v>
      </c>
      <c r="Q9" s="29">
        <v>73.318612000000002</v>
      </c>
      <c r="R9" s="29">
        <v>71.839490999999995</v>
      </c>
      <c r="S9" s="30">
        <v>72.423956000000004</v>
      </c>
      <c r="T9" s="29">
        <v>74.725921</v>
      </c>
      <c r="U9" s="29">
        <v>76.015191000000002</v>
      </c>
      <c r="V9" s="100">
        <v>76.752133999999998</v>
      </c>
      <c r="W9" s="324">
        <f>H9-O9</f>
        <v>-1.0463940000000065</v>
      </c>
      <c r="X9" s="324">
        <f>H9-V9</f>
        <v>5.4522369999999967</v>
      </c>
    </row>
    <row r="10" spans="1:25" x14ac:dyDescent="0.3">
      <c r="A10" s="99" t="s">
        <v>9</v>
      </c>
      <c r="B10" s="29">
        <v>64.915762000000001</v>
      </c>
      <c r="C10" s="29">
        <v>68.007864999999995</v>
      </c>
      <c r="D10" s="29">
        <v>64.983435</v>
      </c>
      <c r="E10" s="30">
        <v>67.257234999999994</v>
      </c>
      <c r="F10" s="29">
        <v>68.019067000000007</v>
      </c>
      <c r="G10" s="29">
        <v>67.208652000000001</v>
      </c>
      <c r="H10" s="100">
        <v>67.647112000000007</v>
      </c>
      <c r="I10" s="241">
        <v>66.907826</v>
      </c>
      <c r="J10" s="29">
        <v>68.547105000000002</v>
      </c>
      <c r="K10" s="29">
        <v>65.883234999999999</v>
      </c>
      <c r="L10" s="30">
        <v>66.075749999999999</v>
      </c>
      <c r="M10" s="29">
        <v>67.921525000000003</v>
      </c>
      <c r="N10" s="29">
        <v>69.140225000000001</v>
      </c>
      <c r="O10" s="100">
        <v>67.963351000000003</v>
      </c>
      <c r="P10" s="241">
        <v>53.210003999999998</v>
      </c>
      <c r="Q10" s="29">
        <v>53.892263999999997</v>
      </c>
      <c r="R10" s="29">
        <v>52.080002</v>
      </c>
      <c r="S10" s="30">
        <v>53.164248000000001</v>
      </c>
      <c r="T10" s="29">
        <v>54.959423000000001</v>
      </c>
      <c r="U10" s="29">
        <v>56.532606000000001</v>
      </c>
      <c r="V10" s="100">
        <v>57.408203</v>
      </c>
      <c r="W10" s="324">
        <f t="shared" ref="W10" si="0">H10-O10</f>
        <v>-0.31623899999999594</v>
      </c>
      <c r="X10" s="324">
        <f t="shared" ref="X10:X11" si="1">H10-V10</f>
        <v>10.238909000000007</v>
      </c>
    </row>
    <row r="11" spans="1:25" x14ac:dyDescent="0.3">
      <c r="A11" s="99" t="s">
        <v>13</v>
      </c>
      <c r="B11" s="29">
        <v>72.859509000000003</v>
      </c>
      <c r="C11" s="29">
        <v>75.666861999999995</v>
      </c>
      <c r="D11" s="29">
        <v>72.342686999999998</v>
      </c>
      <c r="E11" s="30">
        <v>74.433732000000006</v>
      </c>
      <c r="F11" s="29">
        <v>75.478440000000006</v>
      </c>
      <c r="G11" s="29">
        <v>74.729996</v>
      </c>
      <c r="H11" s="100">
        <v>74.878045</v>
      </c>
      <c r="I11" s="241">
        <v>74.442036999999999</v>
      </c>
      <c r="J11" s="29">
        <v>75.365611999999999</v>
      </c>
      <c r="K11" s="29">
        <v>73.172163999999995</v>
      </c>
      <c r="L11" s="30">
        <v>73.525178999999994</v>
      </c>
      <c r="M11" s="29">
        <v>74.815836000000004</v>
      </c>
      <c r="N11" s="29">
        <v>75.905821000000003</v>
      </c>
      <c r="O11" s="100">
        <v>75.626164000000003</v>
      </c>
      <c r="P11" s="241">
        <v>62.971850000000003</v>
      </c>
      <c r="Q11" s="29">
        <v>63.547806000000001</v>
      </c>
      <c r="R11" s="29">
        <v>61.904197000000003</v>
      </c>
      <c r="S11" s="30">
        <v>62.747031</v>
      </c>
      <c r="T11" s="29">
        <v>64.809389999999993</v>
      </c>
      <c r="U11" s="29">
        <v>66.262679000000006</v>
      </c>
      <c r="V11" s="100">
        <v>67.074338999999995</v>
      </c>
      <c r="W11" s="324">
        <f>H11-O11</f>
        <v>-0.74811900000000264</v>
      </c>
      <c r="X11" s="324">
        <f t="shared" si="1"/>
        <v>7.8037060000000054</v>
      </c>
    </row>
    <row r="12" spans="1:25" ht="17.25" thickBot="1" x14ac:dyDescent="0.35">
      <c r="A12" s="101" t="s">
        <v>11</v>
      </c>
      <c r="B12" s="102">
        <f>B10-B9</f>
        <v>-16.107844</v>
      </c>
      <c r="C12" s="102">
        <f t="shared" ref="C12:H12" si="2">C10-C9</f>
        <v>-15.629923000000005</v>
      </c>
      <c r="D12" s="102">
        <f t="shared" si="2"/>
        <v>-14.815358000000003</v>
      </c>
      <c r="E12" s="102">
        <f t="shared" si="2"/>
        <v>-14.229199000000008</v>
      </c>
      <c r="F12" s="102">
        <f t="shared" si="2"/>
        <v>-14.891556999999992</v>
      </c>
      <c r="G12" s="102">
        <f t="shared" si="2"/>
        <v>-15.123250999999996</v>
      </c>
      <c r="H12" s="102">
        <f t="shared" si="2"/>
        <v>-14.557258999999988</v>
      </c>
      <c r="I12" s="102">
        <f>I10-I9</f>
        <v>-15.177818000000002</v>
      </c>
      <c r="J12" s="102">
        <f t="shared" ref="J12:O12" si="3">J10-J9</f>
        <v>-13.708836000000005</v>
      </c>
      <c r="K12" s="102">
        <f t="shared" si="3"/>
        <v>-14.640954000000008</v>
      </c>
      <c r="L12" s="102">
        <f t="shared" si="3"/>
        <v>-14.942721000000006</v>
      </c>
      <c r="M12" s="102">
        <f t="shared" si="3"/>
        <v>-13.790381999999994</v>
      </c>
      <c r="N12" s="102">
        <f t="shared" si="3"/>
        <v>-13.508082999999999</v>
      </c>
      <c r="O12" s="102">
        <f t="shared" si="3"/>
        <v>-15.287413999999998</v>
      </c>
      <c r="P12" s="102">
        <f>P10-P9</f>
        <v>-19.660645000000002</v>
      </c>
      <c r="Q12" s="102">
        <f t="shared" ref="Q12:V12" si="4">Q10-Q9</f>
        <v>-19.426348000000004</v>
      </c>
      <c r="R12" s="102">
        <f t="shared" si="4"/>
        <v>-19.759488999999995</v>
      </c>
      <c r="S12" s="102">
        <f t="shared" si="4"/>
        <v>-19.259708000000003</v>
      </c>
      <c r="T12" s="102">
        <f t="shared" si="4"/>
        <v>-19.766497999999999</v>
      </c>
      <c r="U12" s="102">
        <f t="shared" si="4"/>
        <v>-19.482585</v>
      </c>
      <c r="V12" s="102">
        <f t="shared" si="4"/>
        <v>-19.343930999999998</v>
      </c>
    </row>
    <row r="14" spans="1:25" ht="17.25" thickBot="1" x14ac:dyDescent="0.35">
      <c r="W14" s="327"/>
      <c r="X14" s="324"/>
    </row>
    <row r="15" spans="1:25" x14ac:dyDescent="0.3">
      <c r="M15" s="269" t="s">
        <v>48</v>
      </c>
      <c r="N15" s="274" t="s">
        <v>23</v>
      </c>
      <c r="O15" s="275"/>
      <c r="P15" s="276"/>
      <c r="Q15" s="277" t="s">
        <v>33</v>
      </c>
      <c r="R15" s="278"/>
      <c r="S15" s="279"/>
      <c r="T15" s="90"/>
      <c r="V15" s="90"/>
    </row>
    <row r="16" spans="1:25" x14ac:dyDescent="0.3">
      <c r="M16" s="270"/>
      <c r="N16" s="103" t="s">
        <v>49</v>
      </c>
      <c r="O16" s="104" t="s">
        <v>50</v>
      </c>
      <c r="P16" s="105" t="s">
        <v>51</v>
      </c>
      <c r="Q16" s="106" t="s">
        <v>49</v>
      </c>
      <c r="R16" s="107" t="s">
        <v>50</v>
      </c>
      <c r="S16" s="168" t="s">
        <v>51</v>
      </c>
      <c r="T16" s="109"/>
      <c r="W16" s="324"/>
    </row>
    <row r="17" spans="1:25" x14ac:dyDescent="0.3">
      <c r="M17" s="169" t="s">
        <v>8</v>
      </c>
      <c r="N17" s="64">
        <f>H9-G9</f>
        <v>-0.1275320000000022</v>
      </c>
      <c r="O17" s="111">
        <f>O9-N9</f>
        <v>0.60245700000000113</v>
      </c>
      <c r="P17" s="63">
        <f>V9-U9</f>
        <v>0.73694299999999657</v>
      </c>
      <c r="Q17" s="112">
        <f>H9-C9</f>
        <v>-1.4334170000000057</v>
      </c>
      <c r="R17" s="113">
        <f>O9-J9</f>
        <v>0.99482399999999416</v>
      </c>
      <c r="S17" s="247">
        <f>V9-Q9</f>
        <v>3.4335219999999964</v>
      </c>
      <c r="W17" s="324"/>
    </row>
    <row r="18" spans="1:25" x14ac:dyDescent="0.3">
      <c r="M18" s="169" t="s">
        <v>9</v>
      </c>
      <c r="N18" s="64">
        <f>H10-G10</f>
        <v>0.43846000000000629</v>
      </c>
      <c r="O18" s="111">
        <f>O10-N10</f>
        <v>-1.176873999999998</v>
      </c>
      <c r="P18" s="63">
        <f>V10-U10</f>
        <v>0.87559699999999907</v>
      </c>
      <c r="Q18" s="112">
        <f>H10-C10</f>
        <v>-0.36075299999998833</v>
      </c>
      <c r="R18" s="113">
        <f>O10-J10</f>
        <v>-0.583753999999999</v>
      </c>
      <c r="S18" s="247">
        <f>V10-Q10</f>
        <v>3.515939000000003</v>
      </c>
      <c r="W18" s="324"/>
    </row>
    <row r="19" spans="1:25" x14ac:dyDescent="0.3">
      <c r="M19" s="169" t="s">
        <v>13</v>
      </c>
      <c r="N19" s="64">
        <f>H11-G11</f>
        <v>0.14804900000000032</v>
      </c>
      <c r="O19" s="111">
        <f>O11-N11</f>
        <v>-0.27965700000000027</v>
      </c>
      <c r="P19" s="63">
        <f>V11-U11</f>
        <v>0.81165999999998917</v>
      </c>
      <c r="Q19" s="112">
        <f>H11-C11</f>
        <v>-0.78881699999999455</v>
      </c>
      <c r="R19" s="113">
        <f>O11-J11</f>
        <v>0.26055200000000411</v>
      </c>
      <c r="S19" s="247">
        <f>V11-Q11</f>
        <v>3.5265329999999935</v>
      </c>
    </row>
    <row r="20" spans="1:25" ht="17.25" thickBot="1" x14ac:dyDescent="0.35">
      <c r="M20" s="170" t="s">
        <v>69</v>
      </c>
      <c r="N20" s="253">
        <f>H12-(G12)</f>
        <v>0.56599200000000849</v>
      </c>
      <c r="O20" s="171">
        <f>O12-(N12)</f>
        <v>-1.7793309999999991</v>
      </c>
      <c r="P20" s="172">
        <f>V12-(U12)</f>
        <v>0.1386540000000025</v>
      </c>
      <c r="Q20" s="173">
        <f>H12-(C12)</f>
        <v>1.0726640000000174</v>
      </c>
      <c r="R20" s="174">
        <f>O12-(J12)</f>
        <v>-1.5785779999999932</v>
      </c>
      <c r="S20" s="175">
        <f>V12-(Q12)</f>
        <v>8.2417000000006624E-2</v>
      </c>
      <c r="T20" s="115"/>
    </row>
    <row r="21" spans="1:25" x14ac:dyDescent="0.3">
      <c r="M21" s="165"/>
      <c r="N21" s="165"/>
      <c r="O21" s="130"/>
      <c r="P21" s="130"/>
      <c r="Q21" s="130"/>
      <c r="R21" s="130"/>
      <c r="S21" s="130"/>
    </row>
    <row r="22" spans="1:25" x14ac:dyDescent="0.3">
      <c r="M22" s="130"/>
      <c r="N22" s="130"/>
      <c r="O22" s="130"/>
      <c r="P22" s="130"/>
      <c r="Q22" s="130"/>
      <c r="R22" s="130"/>
      <c r="S22" s="130"/>
    </row>
    <row r="23" spans="1:25" x14ac:dyDescent="0.3">
      <c r="M23" s="166"/>
      <c r="N23" s="167"/>
      <c r="O23" s="167"/>
      <c r="P23" s="167"/>
      <c r="Q23" s="167"/>
      <c r="R23" s="167"/>
      <c r="S23" s="167"/>
    </row>
    <row r="29" spans="1:25" x14ac:dyDescent="0.3">
      <c r="A29" s="280" t="s">
        <v>52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1"/>
      <c r="U29" s="1"/>
    </row>
    <row r="30" spans="1:25" s="3" customFormat="1" ht="12.75" x14ac:dyDescent="0.25">
      <c r="A30" s="3" t="s">
        <v>67</v>
      </c>
      <c r="W30" s="322"/>
      <c r="X30" s="322"/>
      <c r="Y30" s="322"/>
    </row>
    <row r="31" spans="1:25" ht="17.25" thickBot="1" x14ac:dyDescent="0.35"/>
    <row r="32" spans="1:25" s="3" customFormat="1" ht="17.25" thickBot="1" x14ac:dyDescent="0.35">
      <c r="A32" s="266" t="s">
        <v>44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8"/>
      <c r="W32" s="322"/>
      <c r="X32" s="322"/>
      <c r="Y32" s="322"/>
    </row>
    <row r="33" spans="1:25" s="3" customFormat="1" ht="17.25" thickBot="1" x14ac:dyDescent="0.35">
      <c r="A33" s="266" t="s">
        <v>45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8"/>
      <c r="W33" s="322"/>
      <c r="X33" s="322"/>
      <c r="Y33" s="322"/>
    </row>
    <row r="34" spans="1:25" s="3" customFormat="1" ht="17.25" thickBot="1" x14ac:dyDescent="0.35">
      <c r="A34" s="266" t="s">
        <v>46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8"/>
      <c r="W34" s="322"/>
      <c r="X34" s="322"/>
      <c r="Y34" s="322"/>
    </row>
    <row r="35" spans="1:25" ht="17.25" thickBot="1" x14ac:dyDescent="0.35">
      <c r="A35" s="266" t="s">
        <v>53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8"/>
    </row>
    <row r="36" spans="1:25" x14ac:dyDescent="0.3">
      <c r="A36" s="94"/>
      <c r="B36" s="254" t="s">
        <v>1</v>
      </c>
      <c r="C36" s="255"/>
      <c r="D36" s="255"/>
      <c r="E36" s="255"/>
      <c r="F36" s="255"/>
      <c r="G36" s="255"/>
      <c r="H36" s="256"/>
      <c r="I36" s="257" t="s">
        <v>20</v>
      </c>
      <c r="J36" s="255"/>
      <c r="K36" s="255"/>
      <c r="L36" s="255"/>
      <c r="M36" s="255"/>
      <c r="N36" s="255"/>
      <c r="O36" s="256"/>
      <c r="P36" s="255" t="s">
        <v>17</v>
      </c>
      <c r="Q36" s="255"/>
      <c r="R36" s="255"/>
      <c r="S36" s="255"/>
      <c r="T36" s="255"/>
      <c r="U36" s="255"/>
      <c r="V36" s="256"/>
    </row>
    <row r="37" spans="1:25" x14ac:dyDescent="0.3">
      <c r="A37" s="95"/>
      <c r="B37" s="96">
        <v>2018</v>
      </c>
      <c r="C37" s="96">
        <v>2019</v>
      </c>
      <c r="D37" s="96">
        <v>2020</v>
      </c>
      <c r="E37" s="96">
        <v>2021</v>
      </c>
      <c r="F37" s="96">
        <v>2022</v>
      </c>
      <c r="G37" s="96">
        <v>2023</v>
      </c>
      <c r="H37" s="98">
        <v>2024</v>
      </c>
      <c r="I37" s="95">
        <v>2018</v>
      </c>
      <c r="J37" s="96">
        <v>2019</v>
      </c>
      <c r="K37" s="96">
        <v>2020</v>
      </c>
      <c r="L37" s="96">
        <v>2021</v>
      </c>
      <c r="M37" s="96">
        <v>2022</v>
      </c>
      <c r="N37" s="96">
        <v>2023</v>
      </c>
      <c r="O37" s="98">
        <v>2024</v>
      </c>
      <c r="P37" s="117">
        <v>2018</v>
      </c>
      <c r="Q37" s="96">
        <v>2019</v>
      </c>
      <c r="R37" s="96">
        <v>2020</v>
      </c>
      <c r="S37" s="96">
        <v>2021</v>
      </c>
      <c r="T37" s="96">
        <v>2022</v>
      </c>
      <c r="U37" s="96">
        <v>2023</v>
      </c>
      <c r="V37" s="98">
        <v>2024</v>
      </c>
    </row>
    <row r="38" spans="1:25" x14ac:dyDescent="0.3">
      <c r="A38" s="99" t="s">
        <v>8</v>
      </c>
      <c r="B38" s="29">
        <v>42.690804999999997</v>
      </c>
      <c r="C38" s="29">
        <v>38.582158999999997</v>
      </c>
      <c r="D38" s="29">
        <v>37.536442999999998</v>
      </c>
      <c r="E38" s="29">
        <v>42.453645999999999</v>
      </c>
      <c r="F38" s="29">
        <v>49.125444999999999</v>
      </c>
      <c r="G38" s="29">
        <v>42.617668000000002</v>
      </c>
      <c r="H38" s="100">
        <v>46.603085999999998</v>
      </c>
      <c r="I38" s="241">
        <v>45.298400000000001</v>
      </c>
      <c r="J38" s="29">
        <v>45.740557000000003</v>
      </c>
      <c r="K38" s="29">
        <v>43.500542000000003</v>
      </c>
      <c r="L38" s="29">
        <v>42.530226999999996</v>
      </c>
      <c r="M38" s="29">
        <v>45.952392000000003</v>
      </c>
      <c r="N38" s="29">
        <v>47.175395000000002</v>
      </c>
      <c r="O38" s="100">
        <v>48.283028000000002</v>
      </c>
      <c r="P38" s="242">
        <v>34.885406000000003</v>
      </c>
      <c r="Q38" s="29">
        <v>35.818134000000001</v>
      </c>
      <c r="R38" s="29">
        <v>34.121825000000001</v>
      </c>
      <c r="S38" s="29">
        <v>35.486685999999999</v>
      </c>
      <c r="T38" s="29">
        <v>38.282829999999997</v>
      </c>
      <c r="U38" s="29">
        <v>39.732979</v>
      </c>
      <c r="V38" s="100">
        <v>39.351598000000003</v>
      </c>
      <c r="W38" s="324">
        <f>H38-O38</f>
        <v>-1.679942000000004</v>
      </c>
      <c r="X38" s="324">
        <f>H38-V38</f>
        <v>7.2514879999999948</v>
      </c>
    </row>
    <row r="39" spans="1:25" x14ac:dyDescent="0.3">
      <c r="A39" s="99" t="s">
        <v>9</v>
      </c>
      <c r="B39" s="29">
        <v>31.447163</v>
      </c>
      <c r="C39" s="29">
        <v>42.525677999999999</v>
      </c>
      <c r="D39" s="29">
        <v>35.262455000000003</v>
      </c>
      <c r="E39" s="29">
        <v>36.111111000000001</v>
      </c>
      <c r="F39" s="29">
        <v>34.551482</v>
      </c>
      <c r="G39" s="29">
        <v>37.162844999999997</v>
      </c>
      <c r="H39" s="100">
        <v>42.355986999999999</v>
      </c>
      <c r="I39" s="241">
        <v>32.509974</v>
      </c>
      <c r="J39" s="29">
        <v>35.556032000000002</v>
      </c>
      <c r="K39" s="29">
        <v>31.708345999999999</v>
      </c>
      <c r="L39" s="29">
        <v>32.721266999999997</v>
      </c>
      <c r="M39" s="29">
        <v>37.281753999999999</v>
      </c>
      <c r="N39" s="29">
        <v>36.410204</v>
      </c>
      <c r="O39" s="100">
        <v>34.902748000000003</v>
      </c>
      <c r="P39" s="242">
        <v>26.439433000000001</v>
      </c>
      <c r="Q39" s="29">
        <v>27.413855000000002</v>
      </c>
      <c r="R39" s="29">
        <v>24.680703999999999</v>
      </c>
      <c r="S39" s="29">
        <v>26.374061999999999</v>
      </c>
      <c r="T39" s="29">
        <v>28.970299000000001</v>
      </c>
      <c r="U39" s="29">
        <v>29.278230000000001</v>
      </c>
      <c r="V39" s="100">
        <v>29.108074999999999</v>
      </c>
      <c r="W39" s="324">
        <f t="shared" ref="W39" si="5">H39-O39</f>
        <v>7.4532389999999964</v>
      </c>
      <c r="X39" s="324">
        <f t="shared" ref="X39:X40" si="6">H39-V39</f>
        <v>13.247911999999999</v>
      </c>
    </row>
    <row r="40" spans="1:25" x14ac:dyDescent="0.3">
      <c r="A40" s="99" t="s">
        <v>13</v>
      </c>
      <c r="B40" s="29">
        <v>37.246923000000002</v>
      </c>
      <c r="C40" s="29">
        <v>40.499352999999999</v>
      </c>
      <c r="D40" s="29">
        <v>36.429879999999997</v>
      </c>
      <c r="E40" s="29">
        <v>39.381414999999997</v>
      </c>
      <c r="F40" s="29">
        <v>42.107964000000003</v>
      </c>
      <c r="G40" s="29">
        <v>39.986879000000002</v>
      </c>
      <c r="H40" s="100">
        <v>44.562817000000003</v>
      </c>
      <c r="I40" s="241">
        <v>39.089309999999998</v>
      </c>
      <c r="J40" s="29">
        <v>40.804177000000003</v>
      </c>
      <c r="K40" s="29">
        <v>37.788646</v>
      </c>
      <c r="L40" s="29">
        <v>37.790483000000002</v>
      </c>
      <c r="M40" s="29">
        <v>41.772418000000002</v>
      </c>
      <c r="N40" s="29">
        <v>41.992730999999999</v>
      </c>
      <c r="O40" s="100">
        <v>41.858369000000003</v>
      </c>
      <c r="P40" s="242">
        <v>30.781089000000001</v>
      </c>
      <c r="Q40" s="29">
        <v>31.736629000000001</v>
      </c>
      <c r="R40" s="29">
        <v>29.536465</v>
      </c>
      <c r="S40" s="29">
        <v>31.067404</v>
      </c>
      <c r="T40" s="29">
        <v>33.774526000000002</v>
      </c>
      <c r="U40" s="29">
        <v>34.679240999999998</v>
      </c>
      <c r="V40" s="100">
        <v>34.411186999999998</v>
      </c>
      <c r="W40" s="324">
        <f>H40-O40</f>
        <v>2.7044479999999993</v>
      </c>
      <c r="X40" s="324">
        <f t="shared" si="6"/>
        <v>10.151630000000004</v>
      </c>
    </row>
    <row r="41" spans="1:25" ht="17.25" thickBot="1" x14ac:dyDescent="0.35">
      <c r="A41" s="101" t="s">
        <v>11</v>
      </c>
      <c r="B41" s="243">
        <f>B39-B38</f>
        <v>-11.243641999999998</v>
      </c>
      <c r="C41" s="243">
        <f t="shared" ref="C41:V41" si="7">C39-C38</f>
        <v>3.943519000000002</v>
      </c>
      <c r="D41" s="243">
        <f t="shared" si="7"/>
        <v>-2.2739879999999957</v>
      </c>
      <c r="E41" s="243">
        <f t="shared" si="7"/>
        <v>-6.342534999999998</v>
      </c>
      <c r="F41" s="243">
        <f t="shared" si="7"/>
        <v>-14.573962999999999</v>
      </c>
      <c r="G41" s="243">
        <f t="shared" si="7"/>
        <v>-5.4548230000000046</v>
      </c>
      <c r="H41" s="243">
        <f t="shared" si="7"/>
        <v>-4.2470989999999986</v>
      </c>
      <c r="I41" s="244">
        <f t="shared" si="7"/>
        <v>-12.788426000000001</v>
      </c>
      <c r="J41" s="244">
        <f t="shared" si="7"/>
        <v>-10.184525000000001</v>
      </c>
      <c r="K41" s="244">
        <f t="shared" si="7"/>
        <v>-11.792196000000004</v>
      </c>
      <c r="L41" s="244">
        <f t="shared" si="7"/>
        <v>-9.808959999999999</v>
      </c>
      <c r="M41" s="244">
        <f t="shared" si="7"/>
        <v>-8.6706380000000038</v>
      </c>
      <c r="N41" s="244">
        <f t="shared" si="7"/>
        <v>-10.765191000000002</v>
      </c>
      <c r="O41" s="244">
        <f t="shared" si="7"/>
        <v>-13.380279999999999</v>
      </c>
      <c r="P41" s="245">
        <f t="shared" si="7"/>
        <v>-8.4459730000000022</v>
      </c>
      <c r="Q41" s="245">
        <f t="shared" si="7"/>
        <v>-8.4042789999999989</v>
      </c>
      <c r="R41" s="245">
        <f t="shared" si="7"/>
        <v>-9.4411210000000025</v>
      </c>
      <c r="S41" s="245">
        <f t="shared" si="7"/>
        <v>-9.1126240000000003</v>
      </c>
      <c r="T41" s="245">
        <f>T39-T38</f>
        <v>-9.3125309999999963</v>
      </c>
      <c r="U41" s="245">
        <f>U39-U38</f>
        <v>-10.454749</v>
      </c>
      <c r="V41" s="245">
        <f t="shared" si="7"/>
        <v>-10.243523000000003</v>
      </c>
    </row>
    <row r="43" spans="1:25" ht="17.25" thickBot="1" x14ac:dyDescent="0.35"/>
    <row r="44" spans="1:25" x14ac:dyDescent="0.3">
      <c r="M44" s="258" t="s">
        <v>48</v>
      </c>
      <c r="N44" s="260" t="s">
        <v>23</v>
      </c>
      <c r="O44" s="261"/>
      <c r="P44" s="262"/>
      <c r="Q44" s="263" t="s">
        <v>33</v>
      </c>
      <c r="R44" s="264"/>
      <c r="S44" s="265"/>
    </row>
    <row r="45" spans="1:25" x14ac:dyDescent="0.3">
      <c r="M45" s="259"/>
      <c r="N45" s="145" t="s">
        <v>49</v>
      </c>
      <c r="O45" s="146" t="s">
        <v>50</v>
      </c>
      <c r="P45" s="147" t="s">
        <v>51</v>
      </c>
      <c r="Q45" s="148" t="s">
        <v>49</v>
      </c>
      <c r="R45" s="149" t="s">
        <v>50</v>
      </c>
      <c r="S45" s="150" t="s">
        <v>51</v>
      </c>
      <c r="T45" s="109"/>
    </row>
    <row r="46" spans="1:25" x14ac:dyDescent="0.3">
      <c r="M46" s="151" t="s">
        <v>8</v>
      </c>
      <c r="N46" s="152">
        <f>H38-G38</f>
        <v>3.9854179999999957</v>
      </c>
      <c r="O46" s="153">
        <f>O38-N38</f>
        <v>1.1076329999999999</v>
      </c>
      <c r="P46" s="154">
        <f>V38-U38</f>
        <v>-0.38138099999999753</v>
      </c>
      <c r="Q46" s="155">
        <f>H38-C38</f>
        <v>8.0209270000000004</v>
      </c>
      <c r="R46" s="156">
        <f>O38-J38</f>
        <v>2.542470999999999</v>
      </c>
      <c r="S46" s="246">
        <f>V38-Q38</f>
        <v>3.5334640000000022</v>
      </c>
    </row>
    <row r="47" spans="1:25" x14ac:dyDescent="0.3">
      <c r="M47" s="151" t="s">
        <v>9</v>
      </c>
      <c r="N47" s="152">
        <f>H39-G39</f>
        <v>5.1931420000000017</v>
      </c>
      <c r="O47" s="153">
        <f>O39-N39</f>
        <v>-1.5074559999999977</v>
      </c>
      <c r="P47" s="154">
        <f>V39-U39</f>
        <v>-0.17015500000000117</v>
      </c>
      <c r="Q47" s="155">
        <f>H39-C39</f>
        <v>-0.16969100000000026</v>
      </c>
      <c r="R47" s="156">
        <f>O39-J39</f>
        <v>-0.65328399999999931</v>
      </c>
      <c r="S47" s="246">
        <f>V39-Q39</f>
        <v>1.6942199999999978</v>
      </c>
    </row>
    <row r="48" spans="1:25" x14ac:dyDescent="0.3">
      <c r="M48" s="151" t="s">
        <v>13</v>
      </c>
      <c r="N48" s="152">
        <f>H40-G40</f>
        <v>4.5759380000000007</v>
      </c>
      <c r="O48" s="153">
        <f>O40-N40</f>
        <v>-0.13436199999999587</v>
      </c>
      <c r="P48" s="154">
        <f>V40-U40</f>
        <v>-0.26805399999999935</v>
      </c>
      <c r="Q48" s="155">
        <f>H40-C40</f>
        <v>4.0634640000000033</v>
      </c>
      <c r="R48" s="156">
        <f>O40-J40</f>
        <v>1.0541920000000005</v>
      </c>
      <c r="S48" s="246">
        <f>V40-Q40</f>
        <v>2.6745579999999975</v>
      </c>
    </row>
    <row r="49" spans="13:20" ht="17.25" thickBot="1" x14ac:dyDescent="0.35">
      <c r="M49" s="157" t="s">
        <v>69</v>
      </c>
      <c r="N49" s="158">
        <f>H41-(G41)</f>
        <v>1.207724000000006</v>
      </c>
      <c r="O49" s="159">
        <f>O41-(N41)</f>
        <v>-2.6150889999999976</v>
      </c>
      <c r="P49" s="160">
        <f>V41-(U41)</f>
        <v>0.21122599999999636</v>
      </c>
      <c r="Q49" s="161">
        <f>H41-(C41)</f>
        <v>-8.1906180000000006</v>
      </c>
      <c r="R49" s="162">
        <f>O41-(J41)</f>
        <v>-3.1957549999999983</v>
      </c>
      <c r="S49" s="163">
        <f>V41-(Q41)</f>
        <v>-1.8392440000000043</v>
      </c>
      <c r="T49" s="115"/>
    </row>
    <row r="51" spans="13:20" x14ac:dyDescent="0.3">
      <c r="S51" s="164"/>
    </row>
    <row r="52" spans="13:20" ht="17.25" thickBot="1" x14ac:dyDescent="0.35">
      <c r="S52" s="163"/>
    </row>
    <row r="53" spans="13:20" x14ac:dyDescent="0.3">
      <c r="S53" s="130"/>
    </row>
  </sheetData>
  <mergeCells count="22">
    <mergeCell ref="A1:V1"/>
    <mergeCell ref="A3:V3"/>
    <mergeCell ref="A4:V4"/>
    <mergeCell ref="A5:V5"/>
    <mergeCell ref="A6:V6"/>
    <mergeCell ref="A35:V35"/>
    <mergeCell ref="A34:V34"/>
    <mergeCell ref="M15:M16"/>
    <mergeCell ref="B7:H7"/>
    <mergeCell ref="I7:O7"/>
    <mergeCell ref="P7:V7"/>
    <mergeCell ref="N15:P15"/>
    <mergeCell ref="Q15:S15"/>
    <mergeCell ref="A29:S29"/>
    <mergeCell ref="A32:V32"/>
    <mergeCell ref="A33:V33"/>
    <mergeCell ref="B36:H36"/>
    <mergeCell ref="I36:O36"/>
    <mergeCell ref="P36:V36"/>
    <mergeCell ref="M44:M45"/>
    <mergeCell ref="N44:P44"/>
    <mergeCell ref="Q44:S44"/>
  </mergeCells>
  <pageMargins left="0.7" right="0.7" top="0.75" bottom="0.75" header="0.3" footer="0.3"/>
  <pageSetup paperSize="9" scale="42" orientation="portrait" r:id="rId1"/>
  <colBreaks count="1" manualBreakCount="1">
    <brk id="22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ED09-3926-4750-9EE3-4F8CF074A0A5}">
  <sheetPr>
    <tabColor theme="4" tint="0.79998168889431442"/>
  </sheetPr>
  <dimension ref="A1:X50"/>
  <sheetViews>
    <sheetView zoomScaleNormal="100" workbookViewId="0">
      <selection sqref="A1:S1"/>
    </sheetView>
  </sheetViews>
  <sheetFormatPr defaultColWidth="9.140625" defaultRowHeight="16.5" x14ac:dyDescent="0.3"/>
  <cols>
    <col min="1" max="22" width="9.140625" style="2"/>
    <col min="23" max="24" width="9.140625" style="137" customWidth="1"/>
    <col min="25" max="16384" width="9.140625" style="2"/>
  </cols>
  <sheetData>
    <row r="1" spans="1:24" x14ac:dyDescent="0.3">
      <c r="A1" s="280" t="s">
        <v>54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1"/>
      <c r="U1" s="1"/>
    </row>
    <row r="2" spans="1:24" s="3" customFormat="1" ht="13.5" thickBot="1" x14ac:dyDescent="0.3">
      <c r="A2" s="3" t="s">
        <v>67</v>
      </c>
      <c r="W2" s="322"/>
      <c r="X2" s="322"/>
    </row>
    <row r="3" spans="1:24" s="3" customFormat="1" ht="17.25" thickBot="1" x14ac:dyDescent="0.35">
      <c r="A3" s="266" t="s">
        <v>44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8"/>
      <c r="W3" s="322"/>
      <c r="X3" s="322"/>
    </row>
    <row r="4" spans="1:24" s="3" customFormat="1" ht="17.25" thickBot="1" x14ac:dyDescent="0.35">
      <c r="A4" s="266" t="s">
        <v>45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8"/>
      <c r="W4" s="322"/>
      <c r="X4" s="322"/>
    </row>
    <row r="5" spans="1:24" s="3" customFormat="1" ht="17.25" thickBot="1" x14ac:dyDescent="0.35">
      <c r="A5" s="266" t="s">
        <v>55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8"/>
      <c r="W5" s="322"/>
      <c r="X5" s="322"/>
    </row>
    <row r="6" spans="1:24" ht="17.25" thickBot="1" x14ac:dyDescent="0.35">
      <c r="A6" s="266" t="s">
        <v>56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8"/>
    </row>
    <row r="7" spans="1:24" x14ac:dyDescent="0.3">
      <c r="A7" s="94"/>
      <c r="B7" s="257" t="s">
        <v>1</v>
      </c>
      <c r="C7" s="255"/>
      <c r="D7" s="255"/>
      <c r="E7" s="255"/>
      <c r="F7" s="255"/>
      <c r="G7" s="255"/>
      <c r="H7" s="255"/>
      <c r="I7" s="257" t="s">
        <v>20</v>
      </c>
      <c r="J7" s="255"/>
      <c r="K7" s="255"/>
      <c r="L7" s="255"/>
      <c r="M7" s="255"/>
      <c r="N7" s="255"/>
      <c r="O7" s="255"/>
      <c r="P7" s="257" t="s">
        <v>17</v>
      </c>
      <c r="Q7" s="255"/>
      <c r="R7" s="255"/>
      <c r="S7" s="255"/>
      <c r="T7" s="255"/>
      <c r="U7" s="255"/>
      <c r="V7" s="256"/>
    </row>
    <row r="8" spans="1:24" x14ac:dyDescent="0.3">
      <c r="A8" s="119"/>
      <c r="B8" s="120">
        <v>2018</v>
      </c>
      <c r="C8" s="121">
        <v>2019</v>
      </c>
      <c r="D8" s="121">
        <v>2020</v>
      </c>
      <c r="E8" s="121">
        <v>2021</v>
      </c>
      <c r="F8" s="122">
        <v>2022</v>
      </c>
      <c r="G8" s="122">
        <v>2023</v>
      </c>
      <c r="H8" s="122">
        <v>2024</v>
      </c>
      <c r="I8" s="120">
        <v>2018</v>
      </c>
      <c r="J8" s="121">
        <v>2019</v>
      </c>
      <c r="K8" s="121">
        <v>2020</v>
      </c>
      <c r="L8" s="121">
        <v>2021</v>
      </c>
      <c r="M8" s="122">
        <v>2022</v>
      </c>
      <c r="N8" s="122">
        <v>2023</v>
      </c>
      <c r="O8" s="122">
        <v>2024</v>
      </c>
      <c r="P8" s="120">
        <v>2018</v>
      </c>
      <c r="Q8" s="121">
        <v>2019</v>
      </c>
      <c r="R8" s="121">
        <v>2020</v>
      </c>
      <c r="S8" s="121">
        <v>2021</v>
      </c>
      <c r="T8" s="121">
        <v>2022</v>
      </c>
      <c r="U8" s="121">
        <v>2023</v>
      </c>
      <c r="V8" s="123">
        <v>2024</v>
      </c>
    </row>
    <row r="9" spans="1:24" x14ac:dyDescent="0.3">
      <c r="A9" s="110" t="s">
        <v>8</v>
      </c>
      <c r="B9" s="241">
        <v>4.0682600000000004</v>
      </c>
      <c r="C9" s="29">
        <v>3.1352359999999999</v>
      </c>
      <c r="D9" s="29">
        <v>4.7262620000000002</v>
      </c>
      <c r="E9" s="29">
        <v>4.5780320000000003</v>
      </c>
      <c r="F9" s="30">
        <v>3.608492</v>
      </c>
      <c r="G9" s="30">
        <v>3.547053</v>
      </c>
      <c r="H9" s="30">
        <v>3.64717</v>
      </c>
      <c r="I9" s="241">
        <v>4.6216270000000002</v>
      </c>
      <c r="J9" s="29">
        <v>4.6627419999999997</v>
      </c>
      <c r="K9" s="29">
        <v>4.9671289999999999</v>
      </c>
      <c r="L9" s="29">
        <v>4.0033960000000004</v>
      </c>
      <c r="M9" s="30">
        <v>4.0685849999999997</v>
      </c>
      <c r="N9" s="30">
        <v>3.8800340000000002</v>
      </c>
      <c r="O9" s="30">
        <v>3.4366020000000002</v>
      </c>
      <c r="P9" s="241">
        <v>9.7335290000000008</v>
      </c>
      <c r="Q9" s="29">
        <v>9.0950089999999992</v>
      </c>
      <c r="R9" s="29">
        <v>8.5832300000000004</v>
      </c>
      <c r="S9" s="29">
        <v>8.7025050000000004</v>
      </c>
      <c r="T9" s="29">
        <v>7.1396559999999996</v>
      </c>
      <c r="U9" s="29">
        <v>6.8064929999999997</v>
      </c>
      <c r="V9" s="100">
        <v>5.8908750000000003</v>
      </c>
      <c r="W9" s="324">
        <f>H9-O9</f>
        <v>0.21056799999999987</v>
      </c>
      <c r="X9" s="324">
        <f>H9-V9</f>
        <v>-2.2437050000000003</v>
      </c>
    </row>
    <row r="10" spans="1:24" x14ac:dyDescent="0.3">
      <c r="A10" s="110" t="s">
        <v>9</v>
      </c>
      <c r="B10" s="241">
        <v>7.76776</v>
      </c>
      <c r="C10" s="29">
        <v>6.3227640000000003</v>
      </c>
      <c r="D10" s="29">
        <v>9.4445610000000002</v>
      </c>
      <c r="E10" s="29">
        <v>8.1515970000000006</v>
      </c>
      <c r="F10" s="30">
        <v>7.5589849999999998</v>
      </c>
      <c r="G10" s="30">
        <v>5.9166809999999996</v>
      </c>
      <c r="H10" s="30">
        <v>4.6463190000000001</v>
      </c>
      <c r="I10" s="241">
        <v>7.2676999999999996</v>
      </c>
      <c r="J10" s="29">
        <v>6.599977</v>
      </c>
      <c r="K10" s="29">
        <v>7.0195869999999996</v>
      </c>
      <c r="L10" s="29">
        <v>7.2251950000000003</v>
      </c>
      <c r="M10" s="30">
        <v>6.1580820000000003</v>
      </c>
      <c r="N10" s="30">
        <v>6.2439289999999996</v>
      </c>
      <c r="O10" s="30">
        <v>5.373634</v>
      </c>
      <c r="P10" s="241">
        <v>11.724302</v>
      </c>
      <c r="Q10" s="29">
        <v>11.050233</v>
      </c>
      <c r="R10" s="29">
        <v>10.381347999999999</v>
      </c>
      <c r="S10" s="29">
        <v>10.641733</v>
      </c>
      <c r="T10" s="29">
        <v>9.3614239999999995</v>
      </c>
      <c r="U10" s="29">
        <v>8.7703170000000004</v>
      </c>
      <c r="V10" s="100">
        <v>7.3465439999999997</v>
      </c>
      <c r="W10" s="324">
        <f t="shared" ref="W10" si="0">H10-O10</f>
        <v>-0.72731499999999993</v>
      </c>
      <c r="X10" s="324">
        <f t="shared" ref="X10:X11" si="1">H10-V10</f>
        <v>-2.7002249999999997</v>
      </c>
    </row>
    <row r="11" spans="1:24" x14ac:dyDescent="0.3">
      <c r="A11" s="110" t="s">
        <v>13</v>
      </c>
      <c r="B11" s="241">
        <v>5.7611809999999997</v>
      </c>
      <c r="C11" s="29">
        <v>4.6081250000000002</v>
      </c>
      <c r="D11" s="29">
        <v>6.8928269999999996</v>
      </c>
      <c r="E11" s="29">
        <v>6.2036350000000002</v>
      </c>
      <c r="F11" s="30">
        <v>5.4028470000000004</v>
      </c>
      <c r="G11" s="30">
        <v>4.6181359999999998</v>
      </c>
      <c r="H11" s="30">
        <v>4.0938590000000001</v>
      </c>
      <c r="I11" s="241">
        <v>5.8293499999999998</v>
      </c>
      <c r="J11" s="29">
        <v>5.5513000000000003</v>
      </c>
      <c r="K11" s="29">
        <v>5.8982320000000001</v>
      </c>
      <c r="L11" s="29">
        <v>5.4716329999999997</v>
      </c>
      <c r="M11" s="30">
        <v>5.0210999999999997</v>
      </c>
      <c r="N11" s="30">
        <v>4.9593389999999999</v>
      </c>
      <c r="O11" s="30">
        <v>4.3094640000000002</v>
      </c>
      <c r="P11" s="241">
        <v>10.584861999999999</v>
      </c>
      <c r="Q11" s="29">
        <v>9.9340869999999999</v>
      </c>
      <c r="R11" s="29">
        <v>9.3482789999999998</v>
      </c>
      <c r="S11" s="29">
        <v>9.5322530000000008</v>
      </c>
      <c r="T11" s="29">
        <v>8.0920889999999996</v>
      </c>
      <c r="U11" s="29">
        <v>7.650163</v>
      </c>
      <c r="V11" s="100">
        <v>6.515803</v>
      </c>
      <c r="W11" s="324">
        <f>H11-O11</f>
        <v>-0.21560500000000005</v>
      </c>
      <c r="X11" s="324">
        <f t="shared" si="1"/>
        <v>-2.4219439999999999</v>
      </c>
    </row>
    <row r="12" spans="1:24" ht="17.25" thickBot="1" x14ac:dyDescent="0.35">
      <c r="A12" s="114" t="s">
        <v>11</v>
      </c>
      <c r="B12" s="248">
        <f t="shared" ref="B12:V12" si="2">B10-B9</f>
        <v>3.6994999999999996</v>
      </c>
      <c r="C12" s="102">
        <f t="shared" si="2"/>
        <v>3.1875280000000004</v>
      </c>
      <c r="D12" s="102">
        <f t="shared" si="2"/>
        <v>4.718299</v>
      </c>
      <c r="E12" s="102">
        <f t="shared" si="2"/>
        <v>3.5735650000000003</v>
      </c>
      <c r="F12" s="249">
        <f t="shared" si="2"/>
        <v>3.9504929999999998</v>
      </c>
      <c r="G12" s="249">
        <f t="shared" si="2"/>
        <v>2.3696279999999996</v>
      </c>
      <c r="H12" s="249">
        <f t="shared" si="2"/>
        <v>0.99914900000000006</v>
      </c>
      <c r="I12" s="248">
        <f t="shared" si="2"/>
        <v>2.6460729999999995</v>
      </c>
      <c r="J12" s="102">
        <f t="shared" si="2"/>
        <v>1.9372350000000003</v>
      </c>
      <c r="K12" s="102">
        <f t="shared" si="2"/>
        <v>2.0524579999999997</v>
      </c>
      <c r="L12" s="102">
        <f t="shared" si="2"/>
        <v>3.2217989999999999</v>
      </c>
      <c r="M12" s="249">
        <f t="shared" si="2"/>
        <v>2.0894970000000006</v>
      </c>
      <c r="N12" s="249">
        <f t="shared" si="2"/>
        <v>2.3638949999999994</v>
      </c>
      <c r="O12" s="249">
        <f t="shared" si="2"/>
        <v>1.9370319999999999</v>
      </c>
      <c r="P12" s="248">
        <f t="shared" si="2"/>
        <v>1.990772999999999</v>
      </c>
      <c r="Q12" s="102">
        <f t="shared" si="2"/>
        <v>1.9552240000000012</v>
      </c>
      <c r="R12" s="102">
        <f t="shared" si="2"/>
        <v>1.7981179999999988</v>
      </c>
      <c r="S12" s="102">
        <f t="shared" si="2"/>
        <v>1.939228</v>
      </c>
      <c r="T12" s="243">
        <f t="shared" si="2"/>
        <v>2.221768</v>
      </c>
      <c r="U12" s="243">
        <f t="shared" si="2"/>
        <v>1.9638240000000007</v>
      </c>
      <c r="V12" s="243">
        <f t="shared" si="2"/>
        <v>1.4556689999999994</v>
      </c>
      <c r="W12" s="325"/>
    </row>
    <row r="13" spans="1:24" x14ac:dyDescent="0.3">
      <c r="H13" s="90"/>
    </row>
    <row r="14" spans="1:24" ht="17.25" thickBot="1" x14ac:dyDescent="0.35"/>
    <row r="15" spans="1:24" x14ac:dyDescent="0.3">
      <c r="M15" s="314" t="s">
        <v>48</v>
      </c>
      <c r="N15" s="316" t="s">
        <v>23</v>
      </c>
      <c r="O15" s="317"/>
      <c r="P15" s="318"/>
      <c r="Q15" s="319" t="s">
        <v>33</v>
      </c>
      <c r="R15" s="320"/>
      <c r="S15" s="321"/>
    </row>
    <row r="16" spans="1:24" x14ac:dyDescent="0.3">
      <c r="M16" s="315"/>
      <c r="N16" s="103" t="s">
        <v>49</v>
      </c>
      <c r="O16" s="104" t="s">
        <v>50</v>
      </c>
      <c r="P16" s="105" t="s">
        <v>51</v>
      </c>
      <c r="Q16" s="106" t="s">
        <v>49</v>
      </c>
      <c r="R16" s="107" t="s">
        <v>50</v>
      </c>
      <c r="S16" s="108" t="s">
        <v>51</v>
      </c>
      <c r="T16" s="109"/>
    </row>
    <row r="17" spans="1:24" x14ac:dyDescent="0.3">
      <c r="M17" s="110" t="s">
        <v>8</v>
      </c>
      <c r="N17" s="64">
        <f>H9-G9</f>
        <v>0.10011700000000001</v>
      </c>
      <c r="O17" s="111">
        <f>O9-N9</f>
        <v>-0.44343200000000005</v>
      </c>
      <c r="P17" s="63">
        <f>V9-U9</f>
        <v>-0.91561799999999938</v>
      </c>
      <c r="Q17" s="112">
        <f>H9-C9</f>
        <v>0.51193400000000011</v>
      </c>
      <c r="R17" s="113">
        <f>O9-J9</f>
        <v>-1.2261399999999996</v>
      </c>
      <c r="S17" s="250">
        <f>V9-Q9</f>
        <v>-3.2041339999999989</v>
      </c>
    </row>
    <row r="18" spans="1:24" x14ac:dyDescent="0.3">
      <c r="M18" s="110" t="s">
        <v>9</v>
      </c>
      <c r="N18" s="64">
        <f>H10-G10</f>
        <v>-1.2703619999999995</v>
      </c>
      <c r="O18" s="111">
        <f>O10-N10</f>
        <v>-0.8702949999999996</v>
      </c>
      <c r="P18" s="63">
        <f>V10-U10</f>
        <v>-1.4237730000000006</v>
      </c>
      <c r="Q18" s="112">
        <f>H10-C10</f>
        <v>-1.6764450000000002</v>
      </c>
      <c r="R18" s="113">
        <f>O10-J10</f>
        <v>-1.226343</v>
      </c>
      <c r="S18" s="250">
        <f>V10-Q10</f>
        <v>-3.7036890000000007</v>
      </c>
    </row>
    <row r="19" spans="1:24" x14ac:dyDescent="0.3">
      <c r="M19" s="110" t="s">
        <v>13</v>
      </c>
      <c r="N19" s="64">
        <f>H11-G11</f>
        <v>-0.52427699999999966</v>
      </c>
      <c r="O19" s="111">
        <f>O11-N11</f>
        <v>-0.64987499999999976</v>
      </c>
      <c r="P19" s="63">
        <f>V11-U11</f>
        <v>-1.13436</v>
      </c>
      <c r="Q19" s="112">
        <f>H11-C11</f>
        <v>-0.51426600000000011</v>
      </c>
      <c r="R19" s="113">
        <f>O11-J11</f>
        <v>-1.2418360000000002</v>
      </c>
      <c r="S19" s="250">
        <f>V11-Q11</f>
        <v>-3.4182839999999999</v>
      </c>
    </row>
    <row r="20" spans="1:24" ht="17.25" thickBot="1" x14ac:dyDescent="0.35">
      <c r="M20" s="157" t="s">
        <v>11</v>
      </c>
      <c r="N20" s="158">
        <f>H12-(G12)</f>
        <v>-1.3704789999999996</v>
      </c>
      <c r="O20" s="159">
        <f>O12-(N12)</f>
        <v>-0.42686299999999955</v>
      </c>
      <c r="P20" s="160">
        <f>V12-(U12)</f>
        <v>-0.50815500000000124</v>
      </c>
      <c r="Q20" s="161">
        <f>H12-(C12)</f>
        <v>-2.1883790000000003</v>
      </c>
      <c r="R20" s="162">
        <f>O12-(J12)</f>
        <v>-2.0300000000039731E-4</v>
      </c>
      <c r="S20" s="163">
        <f>V12-(Q12)</f>
        <v>-0.49955500000000175</v>
      </c>
      <c r="T20" s="115"/>
    </row>
    <row r="31" spans="1:24" ht="13.9" customHeight="1" x14ac:dyDescent="0.3">
      <c r="A31" s="280" t="s">
        <v>57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1"/>
      <c r="U31" s="1"/>
    </row>
    <row r="32" spans="1:24" s="3" customFormat="1" ht="13.5" thickBot="1" x14ac:dyDescent="0.3">
      <c r="A32" s="3" t="s">
        <v>67</v>
      </c>
      <c r="W32" s="322"/>
      <c r="X32" s="322"/>
    </row>
    <row r="33" spans="1:24" s="3" customFormat="1" ht="17.25" thickBot="1" x14ac:dyDescent="0.35">
      <c r="A33" s="266" t="s">
        <v>44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8"/>
      <c r="W33" s="322"/>
      <c r="X33" s="322"/>
    </row>
    <row r="34" spans="1:24" s="3" customFormat="1" ht="17.25" thickBot="1" x14ac:dyDescent="0.35">
      <c r="A34" s="266" t="s">
        <v>58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8"/>
      <c r="W34" s="322"/>
      <c r="X34" s="322"/>
    </row>
    <row r="35" spans="1:24" s="3" customFormat="1" ht="17.25" thickBot="1" x14ac:dyDescent="0.35">
      <c r="A35" s="266" t="s">
        <v>55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8"/>
      <c r="W35" s="322"/>
      <c r="X35" s="322"/>
    </row>
    <row r="36" spans="1:24" ht="17.25" thickBot="1" x14ac:dyDescent="0.35">
      <c r="A36" s="266" t="s">
        <v>59</v>
      </c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8"/>
    </row>
    <row r="37" spans="1:24" x14ac:dyDescent="0.3">
      <c r="A37" s="94"/>
      <c r="B37" s="257" t="s">
        <v>1</v>
      </c>
      <c r="C37" s="255"/>
      <c r="D37" s="255"/>
      <c r="E37" s="255"/>
      <c r="F37" s="255"/>
      <c r="G37" s="255"/>
      <c r="H37" s="255"/>
      <c r="I37" s="257" t="s">
        <v>20</v>
      </c>
      <c r="J37" s="255"/>
      <c r="K37" s="255"/>
      <c r="L37" s="255"/>
      <c r="M37" s="255"/>
      <c r="N37" s="255"/>
      <c r="O37" s="256"/>
      <c r="P37" s="257" t="s">
        <v>17</v>
      </c>
      <c r="Q37" s="255"/>
      <c r="R37" s="255"/>
      <c r="S37" s="255"/>
      <c r="T37" s="255"/>
      <c r="U37" s="255"/>
      <c r="V37" s="256"/>
    </row>
    <row r="38" spans="1:24" s="125" customFormat="1" x14ac:dyDescent="0.3">
      <c r="A38" s="124"/>
      <c r="B38" s="120">
        <v>2018</v>
      </c>
      <c r="C38" s="121">
        <v>2019</v>
      </c>
      <c r="D38" s="121">
        <v>2020</v>
      </c>
      <c r="E38" s="121">
        <v>2021</v>
      </c>
      <c r="F38" s="122">
        <v>2022</v>
      </c>
      <c r="G38" s="122">
        <v>2023</v>
      </c>
      <c r="H38" s="122">
        <v>2024</v>
      </c>
      <c r="I38" s="120">
        <v>2018</v>
      </c>
      <c r="J38" s="121">
        <v>2019</v>
      </c>
      <c r="K38" s="121">
        <v>2020</v>
      </c>
      <c r="L38" s="121">
        <v>2021</v>
      </c>
      <c r="M38" s="122">
        <v>2022</v>
      </c>
      <c r="N38" s="122">
        <v>2023</v>
      </c>
      <c r="O38" s="122">
        <v>2024</v>
      </c>
      <c r="P38" s="120">
        <v>2018</v>
      </c>
      <c r="Q38" s="121">
        <v>2019</v>
      </c>
      <c r="R38" s="121">
        <v>2020</v>
      </c>
      <c r="S38" s="121">
        <v>2021</v>
      </c>
      <c r="T38" s="121">
        <v>2022</v>
      </c>
      <c r="U38" s="121">
        <v>2023</v>
      </c>
      <c r="V38" s="123">
        <v>2024</v>
      </c>
      <c r="W38" s="326"/>
      <c r="X38" s="326"/>
    </row>
    <row r="39" spans="1:24" x14ac:dyDescent="0.3">
      <c r="A39" s="110" t="s">
        <v>8</v>
      </c>
      <c r="B39" s="241">
        <v>6.956696</v>
      </c>
      <c r="C39" s="29">
        <v>6.3954899999999997</v>
      </c>
      <c r="D39" s="29">
        <v>12.638055</v>
      </c>
      <c r="E39" s="29">
        <v>10.570947</v>
      </c>
      <c r="F39" s="30">
        <v>3.9355920000000002</v>
      </c>
      <c r="G39" s="30">
        <v>9.2275410000000004</v>
      </c>
      <c r="H39" s="30">
        <v>9.2062390000000001</v>
      </c>
      <c r="I39" s="241">
        <v>8.1161899999999996</v>
      </c>
      <c r="J39" s="29">
        <v>9.5876280000000005</v>
      </c>
      <c r="K39" s="29">
        <v>10.51097</v>
      </c>
      <c r="L39" s="29">
        <v>8.3077799999999993</v>
      </c>
      <c r="M39" s="30">
        <v>8.0742239999999992</v>
      </c>
      <c r="N39" s="30">
        <v>7.515174</v>
      </c>
      <c r="O39" s="30">
        <v>6.9226919999999996</v>
      </c>
      <c r="P39" s="241">
        <v>18.361305000000002</v>
      </c>
      <c r="Q39" s="29">
        <v>17.056190999999998</v>
      </c>
      <c r="R39" s="29">
        <v>16.879393</v>
      </c>
      <c r="S39" s="29">
        <v>16.735759999999999</v>
      </c>
      <c r="T39" s="29">
        <v>12.954769000000001</v>
      </c>
      <c r="U39" s="29">
        <v>12.484605999999999</v>
      </c>
      <c r="V39" s="100">
        <v>11.140648000000001</v>
      </c>
      <c r="W39" s="324">
        <f>H39-O39</f>
        <v>2.2835470000000004</v>
      </c>
      <c r="X39" s="324">
        <f>H39-V39</f>
        <v>-1.9344090000000005</v>
      </c>
    </row>
    <row r="40" spans="1:24" x14ac:dyDescent="0.3">
      <c r="A40" s="110" t="s">
        <v>9</v>
      </c>
      <c r="B40" s="241">
        <v>16.230874</v>
      </c>
      <c r="C40" s="29">
        <v>13.036531</v>
      </c>
      <c r="D40" s="29">
        <v>13.314301</v>
      </c>
      <c r="E40" s="29">
        <v>13.353698</v>
      </c>
      <c r="F40" s="30">
        <v>9.6176250000000003</v>
      </c>
      <c r="G40" s="30">
        <v>8.8715729999999997</v>
      </c>
      <c r="H40" s="30">
        <v>4.8234789999999998</v>
      </c>
      <c r="I40" s="241">
        <v>13.139767000000001</v>
      </c>
      <c r="J40" s="29">
        <v>12.902093000000001</v>
      </c>
      <c r="K40" s="29">
        <v>14.355596</v>
      </c>
      <c r="L40" s="29">
        <v>13.752191</v>
      </c>
      <c r="M40" s="30">
        <v>9.9890369999999997</v>
      </c>
      <c r="N40" s="30">
        <v>10.321509000000001</v>
      </c>
      <c r="O40" s="30">
        <v>8.5240989999999996</v>
      </c>
      <c r="P40" s="241">
        <v>21.501512999999999</v>
      </c>
      <c r="Q40" s="29">
        <v>19.777937000000001</v>
      </c>
      <c r="R40" s="29">
        <v>19.409403000000001</v>
      </c>
      <c r="S40" s="29">
        <v>19.384712</v>
      </c>
      <c r="T40" s="29">
        <v>16.432924</v>
      </c>
      <c r="U40" s="29">
        <v>14.59778</v>
      </c>
      <c r="V40" s="100">
        <v>12.600326000000001</v>
      </c>
      <c r="W40" s="324">
        <f t="shared" ref="W40" si="3">H40-O40</f>
        <v>-3.7006199999999998</v>
      </c>
      <c r="X40" s="324">
        <f t="shared" ref="X40:X41" si="4">H40-V40</f>
        <v>-7.776847000000001</v>
      </c>
    </row>
    <row r="41" spans="1:24" x14ac:dyDescent="0.3">
      <c r="A41" s="110" t="s">
        <v>13</v>
      </c>
      <c r="B41" s="241">
        <v>11.009847000000001</v>
      </c>
      <c r="C41" s="29">
        <v>9.5078239999999994</v>
      </c>
      <c r="D41" s="29">
        <v>12.924697999999999</v>
      </c>
      <c r="E41" s="29">
        <v>11.819561</v>
      </c>
      <c r="F41" s="30">
        <v>6.473611</v>
      </c>
      <c r="G41" s="30">
        <v>9.0618219999999994</v>
      </c>
      <c r="H41" s="30">
        <v>7.2452290000000001</v>
      </c>
      <c r="I41" s="241">
        <v>10.350604000000001</v>
      </c>
      <c r="J41" s="29">
        <v>11.074251</v>
      </c>
      <c r="K41" s="29">
        <v>12.164705</v>
      </c>
      <c r="L41" s="29">
        <v>10.723155</v>
      </c>
      <c r="M41" s="30">
        <v>8.9175780000000007</v>
      </c>
      <c r="N41" s="30">
        <v>8.7456980000000009</v>
      </c>
      <c r="O41" s="30">
        <v>7.6059010000000002</v>
      </c>
      <c r="P41" s="241">
        <v>19.715589999999999</v>
      </c>
      <c r="Q41" s="29">
        <v>18.228867000000001</v>
      </c>
      <c r="R41" s="29">
        <v>17.942350000000001</v>
      </c>
      <c r="S41" s="29">
        <v>17.852644999999999</v>
      </c>
      <c r="T41" s="29">
        <v>14.434771</v>
      </c>
      <c r="U41" s="29">
        <v>13.379384</v>
      </c>
      <c r="V41" s="100">
        <v>11.756992</v>
      </c>
      <c r="W41" s="324">
        <f>H41-O41</f>
        <v>-0.3606720000000001</v>
      </c>
      <c r="X41" s="324">
        <f t="shared" si="4"/>
        <v>-4.5117630000000002</v>
      </c>
    </row>
    <row r="42" spans="1:24" ht="17.25" thickBot="1" x14ac:dyDescent="0.35">
      <c r="A42" s="114" t="s">
        <v>11</v>
      </c>
      <c r="B42" s="244">
        <f t="shared" ref="B42:V42" si="5">B40-B39</f>
        <v>9.2741779999999991</v>
      </c>
      <c r="C42" s="102">
        <f t="shared" si="5"/>
        <v>6.6410410000000004</v>
      </c>
      <c r="D42" s="102">
        <f t="shared" si="5"/>
        <v>0.67624600000000079</v>
      </c>
      <c r="E42" s="102">
        <f t="shared" si="5"/>
        <v>2.7827509999999993</v>
      </c>
      <c r="F42" s="249">
        <f t="shared" si="5"/>
        <v>5.6820330000000006</v>
      </c>
      <c r="G42" s="249">
        <f t="shared" si="5"/>
        <v>-0.35596800000000073</v>
      </c>
      <c r="H42" s="249">
        <f t="shared" si="5"/>
        <v>-4.3827600000000002</v>
      </c>
      <c r="I42" s="248">
        <f t="shared" si="5"/>
        <v>5.0235770000000013</v>
      </c>
      <c r="J42" s="102">
        <f t="shared" si="5"/>
        <v>3.3144650000000002</v>
      </c>
      <c r="K42" s="102">
        <f t="shared" si="5"/>
        <v>3.8446259999999999</v>
      </c>
      <c r="L42" s="102">
        <f t="shared" si="5"/>
        <v>5.4444110000000006</v>
      </c>
      <c r="M42" s="249">
        <f t="shared" si="5"/>
        <v>1.9148130000000005</v>
      </c>
      <c r="N42" s="249">
        <f t="shared" si="5"/>
        <v>2.8063350000000007</v>
      </c>
      <c r="O42" s="249">
        <f t="shared" si="5"/>
        <v>1.601407</v>
      </c>
      <c r="P42" s="248">
        <f t="shared" si="5"/>
        <v>3.1402079999999977</v>
      </c>
      <c r="Q42" s="102">
        <f t="shared" si="5"/>
        <v>2.7217460000000031</v>
      </c>
      <c r="R42" s="102">
        <f t="shared" si="5"/>
        <v>2.5300100000000008</v>
      </c>
      <c r="S42" s="102">
        <f t="shared" si="5"/>
        <v>2.6489520000000013</v>
      </c>
      <c r="T42" s="102">
        <f t="shared" si="5"/>
        <v>3.4781549999999992</v>
      </c>
      <c r="U42" s="102">
        <f t="shared" si="5"/>
        <v>2.1131740000000008</v>
      </c>
      <c r="V42" s="102">
        <f t="shared" si="5"/>
        <v>1.4596780000000003</v>
      </c>
    </row>
    <row r="44" spans="1:24" ht="17.25" thickBot="1" x14ac:dyDescent="0.35"/>
    <row r="45" spans="1:24" x14ac:dyDescent="0.3">
      <c r="M45" s="314" t="s">
        <v>48</v>
      </c>
      <c r="N45" s="316" t="s">
        <v>23</v>
      </c>
      <c r="O45" s="317"/>
      <c r="P45" s="318"/>
      <c r="Q45" s="319" t="s">
        <v>33</v>
      </c>
      <c r="R45" s="320"/>
      <c r="S45" s="321"/>
    </row>
    <row r="46" spans="1:24" x14ac:dyDescent="0.3">
      <c r="M46" s="315"/>
      <c r="N46" s="103" t="s">
        <v>49</v>
      </c>
      <c r="O46" s="104" t="s">
        <v>50</v>
      </c>
      <c r="P46" s="105" t="s">
        <v>51</v>
      </c>
      <c r="Q46" s="106" t="s">
        <v>49</v>
      </c>
      <c r="R46" s="107" t="s">
        <v>50</v>
      </c>
      <c r="S46" s="108" t="s">
        <v>51</v>
      </c>
      <c r="T46" s="109"/>
    </row>
    <row r="47" spans="1:24" x14ac:dyDescent="0.3">
      <c r="M47" s="110" t="s">
        <v>8</v>
      </c>
      <c r="N47" s="64">
        <f>H39-G39</f>
        <v>-2.1302000000000376E-2</v>
      </c>
      <c r="O47" s="111">
        <f>O39-N39</f>
        <v>-0.5924820000000004</v>
      </c>
      <c r="P47" s="63">
        <f>V39-U39</f>
        <v>-1.3439579999999989</v>
      </c>
      <c r="Q47" s="112">
        <f>H39-C39</f>
        <v>2.8107490000000004</v>
      </c>
      <c r="R47" s="113">
        <f>O39-J39</f>
        <v>-2.6649360000000009</v>
      </c>
      <c r="S47" s="250">
        <f>V39-Q39</f>
        <v>-5.9155429999999978</v>
      </c>
    </row>
    <row r="48" spans="1:24" x14ac:dyDescent="0.3">
      <c r="M48" s="110" t="s">
        <v>9</v>
      </c>
      <c r="N48" s="64">
        <f>H40-G40</f>
        <v>-4.0480939999999999</v>
      </c>
      <c r="O48" s="111">
        <f>O40-N40</f>
        <v>-1.7974100000000011</v>
      </c>
      <c r="P48" s="63">
        <f>V40-U40</f>
        <v>-1.9974539999999994</v>
      </c>
      <c r="Q48" s="112">
        <f>H40-C40</f>
        <v>-8.2130520000000011</v>
      </c>
      <c r="R48" s="113">
        <f>O40-J40</f>
        <v>-4.3779940000000011</v>
      </c>
      <c r="S48" s="250">
        <f>V40-Q40</f>
        <v>-7.1776110000000006</v>
      </c>
    </row>
    <row r="49" spans="13:20" x14ac:dyDescent="0.3">
      <c r="M49" s="110" t="s">
        <v>13</v>
      </c>
      <c r="N49" s="64">
        <f>H41-G41</f>
        <v>-1.8165929999999992</v>
      </c>
      <c r="O49" s="111">
        <f>O41-N41</f>
        <v>-1.1397970000000006</v>
      </c>
      <c r="P49" s="63">
        <f>V41-U41</f>
        <v>-1.6223919999999996</v>
      </c>
      <c r="Q49" s="112">
        <f>H41-C41</f>
        <v>-2.2625949999999992</v>
      </c>
      <c r="R49" s="113">
        <f>O41-J41</f>
        <v>-3.46835</v>
      </c>
      <c r="S49" s="250">
        <f>V41-Q41</f>
        <v>-6.4718750000000007</v>
      </c>
    </row>
    <row r="50" spans="13:20" ht="17.25" thickBot="1" x14ac:dyDescent="0.35">
      <c r="M50" s="114" t="s">
        <v>11</v>
      </c>
      <c r="N50" s="158">
        <f>H42-(G42)</f>
        <v>-4.0267919999999995</v>
      </c>
      <c r="O50" s="159">
        <f>O42-(N42)</f>
        <v>-1.2049280000000007</v>
      </c>
      <c r="P50" s="160">
        <f>V42-(U42)</f>
        <v>-0.65349600000000052</v>
      </c>
      <c r="Q50" s="161">
        <f>H42-(C42)</f>
        <v>-11.023801000000001</v>
      </c>
      <c r="R50" s="162">
        <f>O42-(J42)</f>
        <v>-1.7130580000000002</v>
      </c>
      <c r="S50" s="163">
        <f>V42-(Q42)</f>
        <v>-1.2620680000000029</v>
      </c>
      <c r="T50" s="115"/>
    </row>
  </sheetData>
  <mergeCells count="22">
    <mergeCell ref="A1:S1"/>
    <mergeCell ref="A3:V3"/>
    <mergeCell ref="A4:V4"/>
    <mergeCell ref="A5:V5"/>
    <mergeCell ref="A6:V6"/>
    <mergeCell ref="A36:V36"/>
    <mergeCell ref="A35:V35"/>
    <mergeCell ref="M15:M16"/>
    <mergeCell ref="B7:H7"/>
    <mergeCell ref="I7:O7"/>
    <mergeCell ref="P7:V7"/>
    <mergeCell ref="N15:P15"/>
    <mergeCell ref="Q15:S15"/>
    <mergeCell ref="A31:S31"/>
    <mergeCell ref="A33:V33"/>
    <mergeCell ref="A34:V34"/>
    <mergeCell ref="B37:H37"/>
    <mergeCell ref="I37:O37"/>
    <mergeCell ref="P37:V37"/>
    <mergeCell ref="M45:M46"/>
    <mergeCell ref="N45:P45"/>
    <mergeCell ref="Q45:S45"/>
  </mergeCells>
  <pageMargins left="0.7" right="0.7" top="0.75" bottom="0.75" header="0.3" footer="0.3"/>
  <pageSetup paperSize="9" scale="4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20A2-F6D4-4E57-A566-89256AC60A3E}">
  <sheetPr>
    <tabColor theme="4" tint="0.79998168889431442"/>
  </sheetPr>
  <dimension ref="A1:DX50"/>
  <sheetViews>
    <sheetView zoomScaleNormal="100" workbookViewId="0"/>
  </sheetViews>
  <sheetFormatPr defaultColWidth="9.140625" defaultRowHeight="16.5" x14ac:dyDescent="0.3"/>
  <cols>
    <col min="1" max="22" width="9.140625" style="2"/>
    <col min="23" max="24" width="9.140625" style="137" customWidth="1"/>
    <col min="25" max="16384" width="9.140625" style="2"/>
  </cols>
  <sheetData>
    <row r="1" spans="1:24" x14ac:dyDescent="0.3">
      <c r="A1" s="126" t="s">
        <v>60</v>
      </c>
    </row>
    <row r="2" spans="1:24" s="3" customFormat="1" ht="13.5" thickBot="1" x14ac:dyDescent="0.3">
      <c r="A2" s="3" t="s">
        <v>67</v>
      </c>
      <c r="W2" s="322"/>
      <c r="X2" s="322"/>
    </row>
    <row r="3" spans="1:24" s="3" customFormat="1" ht="17.25" thickBot="1" x14ac:dyDescent="0.35">
      <c r="A3" s="266" t="s">
        <v>44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8"/>
      <c r="W3" s="322"/>
      <c r="X3" s="322"/>
    </row>
    <row r="4" spans="1:24" s="3" customFormat="1" ht="17.25" thickBot="1" x14ac:dyDescent="0.35">
      <c r="A4" s="266" t="s">
        <v>45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8"/>
      <c r="W4" s="322"/>
      <c r="X4" s="322"/>
    </row>
    <row r="5" spans="1:24" s="3" customFormat="1" ht="17.25" thickBot="1" x14ac:dyDescent="0.35">
      <c r="A5" s="266" t="s">
        <v>61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8"/>
      <c r="W5" s="322"/>
      <c r="X5" s="322"/>
    </row>
    <row r="6" spans="1:24" ht="17.25" thickBot="1" x14ac:dyDescent="0.35">
      <c r="A6" s="266" t="s">
        <v>62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8"/>
    </row>
    <row r="7" spans="1:24" x14ac:dyDescent="0.3">
      <c r="A7" s="127"/>
      <c r="B7" s="272" t="s">
        <v>1</v>
      </c>
      <c r="C7" s="272"/>
      <c r="D7" s="272"/>
      <c r="E7" s="272"/>
      <c r="F7" s="254"/>
      <c r="G7" s="254"/>
      <c r="H7" s="273"/>
      <c r="I7" s="257" t="s">
        <v>20</v>
      </c>
      <c r="J7" s="255"/>
      <c r="K7" s="255"/>
      <c r="L7" s="255"/>
      <c r="M7" s="255"/>
      <c r="N7" s="255"/>
      <c r="O7" s="256"/>
      <c r="P7" s="257" t="s">
        <v>17</v>
      </c>
      <c r="Q7" s="255"/>
      <c r="R7" s="255"/>
      <c r="S7" s="255"/>
      <c r="T7" s="255"/>
      <c r="U7" s="255"/>
      <c r="V7" s="256"/>
    </row>
    <row r="8" spans="1:24" x14ac:dyDescent="0.3">
      <c r="A8" s="95"/>
      <c r="B8" s="121">
        <v>2018</v>
      </c>
      <c r="C8" s="121">
        <v>2019</v>
      </c>
      <c r="D8" s="121">
        <v>2020</v>
      </c>
      <c r="E8" s="121">
        <v>2021</v>
      </c>
      <c r="F8" s="122">
        <v>2022</v>
      </c>
      <c r="G8" s="122">
        <v>2023</v>
      </c>
      <c r="H8" s="128">
        <v>2024</v>
      </c>
      <c r="I8" s="95">
        <v>2018</v>
      </c>
      <c r="J8" s="121">
        <v>2019</v>
      </c>
      <c r="K8" s="121">
        <v>2020</v>
      </c>
      <c r="L8" s="121">
        <v>2021</v>
      </c>
      <c r="M8" s="121">
        <v>2022</v>
      </c>
      <c r="N8" s="121">
        <v>2023</v>
      </c>
      <c r="O8" s="121">
        <v>2024</v>
      </c>
      <c r="P8" s="95">
        <v>2018</v>
      </c>
      <c r="Q8" s="121">
        <v>2019</v>
      </c>
      <c r="R8" s="121">
        <v>2020</v>
      </c>
      <c r="S8" s="121">
        <v>2021</v>
      </c>
      <c r="T8" s="121">
        <v>2022</v>
      </c>
      <c r="U8" s="121">
        <v>2023</v>
      </c>
      <c r="V8" s="123">
        <v>2024</v>
      </c>
      <c r="W8" s="323"/>
    </row>
    <row r="9" spans="1:24" x14ac:dyDescent="0.3">
      <c r="A9" s="99" t="s">
        <v>8</v>
      </c>
      <c r="B9" s="29">
        <v>30.724775999999999</v>
      </c>
      <c r="C9" s="29">
        <v>30.2348</v>
      </c>
      <c r="D9" s="29">
        <v>31.684532999999998</v>
      </c>
      <c r="E9" s="29">
        <v>29.252243</v>
      </c>
      <c r="F9" s="30">
        <v>29.677803999999998</v>
      </c>
      <c r="G9" s="30">
        <v>30.931401000000001</v>
      </c>
      <c r="H9" s="251">
        <v>29.54738</v>
      </c>
      <c r="I9" s="241">
        <v>29.080501999999999</v>
      </c>
      <c r="J9" s="29">
        <v>28.837488</v>
      </c>
      <c r="K9" s="29">
        <v>30.212244999999999</v>
      </c>
      <c r="L9" s="29">
        <v>30.546512</v>
      </c>
      <c r="M9" s="29">
        <v>29.922004999999999</v>
      </c>
      <c r="N9" s="29">
        <v>29.375350000000001</v>
      </c>
      <c r="O9" s="29">
        <v>29.067630999999999</v>
      </c>
      <c r="P9" s="241">
        <v>33.777496999999997</v>
      </c>
      <c r="Q9" s="29">
        <v>33.936959999999999</v>
      </c>
      <c r="R9" s="29">
        <v>35.847392999999997</v>
      </c>
      <c r="S9" s="29">
        <v>35.313358999999998</v>
      </c>
      <c r="T9" s="29">
        <v>34.510840999999999</v>
      </c>
      <c r="U9" s="29">
        <v>33.547801</v>
      </c>
      <c r="V9" s="100">
        <v>33.486114999999998</v>
      </c>
      <c r="W9" s="324">
        <f>H9-O9</f>
        <v>0.47974900000000176</v>
      </c>
      <c r="X9" s="324">
        <f>H9-V9</f>
        <v>-3.9387349999999977</v>
      </c>
    </row>
    <row r="10" spans="1:24" x14ac:dyDescent="0.3">
      <c r="A10" s="99" t="s">
        <v>9</v>
      </c>
      <c r="B10" s="29">
        <v>42.919916000000001</v>
      </c>
      <c r="C10" s="29">
        <v>41.413710999999999</v>
      </c>
      <c r="D10" s="29">
        <v>43.34122</v>
      </c>
      <c r="E10" s="29">
        <v>42.096035999999998</v>
      </c>
      <c r="F10" s="30">
        <v>42.144798999999999</v>
      </c>
      <c r="G10" s="30">
        <v>43.644025999999997</v>
      </c>
      <c r="H10" s="251">
        <v>43.554200000000002</v>
      </c>
      <c r="I10" s="241">
        <v>41.913654000000001</v>
      </c>
      <c r="J10" s="29">
        <v>41.062187999999999</v>
      </c>
      <c r="K10" s="29">
        <v>43.310651999999997</v>
      </c>
      <c r="L10" s="29">
        <v>42.999014000000003</v>
      </c>
      <c r="M10" s="29">
        <v>42.173687999999999</v>
      </c>
      <c r="N10" s="29">
        <v>41.328310999999999</v>
      </c>
      <c r="O10" s="29">
        <v>42.401845000000002</v>
      </c>
      <c r="P10" s="241">
        <v>51.636149000000003</v>
      </c>
      <c r="Q10" s="29">
        <v>51.400201000000003</v>
      </c>
      <c r="R10" s="29">
        <v>53.515048999999998</v>
      </c>
      <c r="S10" s="29">
        <v>52.635606000000003</v>
      </c>
      <c r="T10" s="29">
        <v>51.769404000000002</v>
      </c>
      <c r="U10" s="29">
        <v>50.670225000000002</v>
      </c>
      <c r="V10" s="100">
        <v>50.641750000000002</v>
      </c>
      <c r="W10" s="324">
        <f t="shared" ref="W10" si="0">H10-O10</f>
        <v>1.152355</v>
      </c>
      <c r="X10" s="324">
        <f t="shared" ref="X10:X11" si="1">H10-V10</f>
        <v>-7.0875500000000002</v>
      </c>
    </row>
    <row r="11" spans="1:24" x14ac:dyDescent="0.3">
      <c r="A11" s="99" t="s">
        <v>13</v>
      </c>
      <c r="B11" s="29">
        <v>36.892505999999997</v>
      </c>
      <c r="C11" s="29">
        <v>35.887515</v>
      </c>
      <c r="D11" s="29">
        <v>37.579729999999998</v>
      </c>
      <c r="E11" s="29">
        <v>35.736752000000003</v>
      </c>
      <c r="F11" s="30">
        <v>35.948807000000002</v>
      </c>
      <c r="G11" s="30">
        <v>37.322198</v>
      </c>
      <c r="H11" s="251">
        <v>36.581988000000003</v>
      </c>
      <c r="I11" s="241">
        <v>35.576796999999999</v>
      </c>
      <c r="J11" s="29">
        <v>35.019198000000003</v>
      </c>
      <c r="K11" s="29">
        <v>36.832998000000003</v>
      </c>
      <c r="L11" s="29">
        <v>36.835056999999999</v>
      </c>
      <c r="M11" s="29">
        <v>36.093933</v>
      </c>
      <c r="N11" s="29">
        <v>35.385596</v>
      </c>
      <c r="O11" s="29">
        <v>35.768250000000002</v>
      </c>
      <c r="P11" s="241">
        <v>42.808523000000001</v>
      </c>
      <c r="Q11" s="29">
        <v>42.763162000000001</v>
      </c>
      <c r="R11" s="29">
        <v>44.777441000000003</v>
      </c>
      <c r="S11" s="29">
        <v>44.066068000000001</v>
      </c>
      <c r="T11" s="29">
        <v>43.220641000000001</v>
      </c>
      <c r="U11" s="29">
        <v>42.171064000000001</v>
      </c>
      <c r="V11" s="100">
        <v>42.122371999999999</v>
      </c>
      <c r="W11" s="324">
        <f>H11-O11</f>
        <v>0.81373800000000074</v>
      </c>
      <c r="X11" s="324">
        <f t="shared" si="1"/>
        <v>-5.540383999999996</v>
      </c>
    </row>
    <row r="12" spans="1:24" ht="17.25" thickBot="1" x14ac:dyDescent="0.35">
      <c r="A12" s="101" t="s">
        <v>11</v>
      </c>
      <c r="B12" s="102">
        <f>B10-B9</f>
        <v>12.195140000000002</v>
      </c>
      <c r="C12" s="102">
        <f t="shared" ref="C12:O12" si="2">C10-C9</f>
        <v>11.178910999999999</v>
      </c>
      <c r="D12" s="243">
        <f t="shared" si="2"/>
        <v>11.656687000000002</v>
      </c>
      <c r="E12" s="243">
        <f t="shared" si="2"/>
        <v>12.843792999999998</v>
      </c>
      <c r="F12" s="243">
        <f t="shared" si="2"/>
        <v>12.466995000000001</v>
      </c>
      <c r="G12" s="243">
        <f t="shared" si="2"/>
        <v>12.712624999999996</v>
      </c>
      <c r="H12" s="243">
        <f t="shared" si="2"/>
        <v>14.006820000000001</v>
      </c>
      <c r="I12" s="248">
        <f>I10-I9</f>
        <v>12.833152000000002</v>
      </c>
      <c r="J12" s="102">
        <f t="shared" si="2"/>
        <v>12.224699999999999</v>
      </c>
      <c r="K12" s="102">
        <f t="shared" si="2"/>
        <v>13.098406999999998</v>
      </c>
      <c r="L12" s="243">
        <f t="shared" si="2"/>
        <v>12.452502000000003</v>
      </c>
      <c r="M12" s="243">
        <f t="shared" si="2"/>
        <v>12.251683</v>
      </c>
      <c r="N12" s="243">
        <f t="shared" si="2"/>
        <v>11.952960999999998</v>
      </c>
      <c r="O12" s="243">
        <f t="shared" si="2"/>
        <v>13.334214000000003</v>
      </c>
      <c r="P12" s="248">
        <f>P10-P9</f>
        <v>17.858652000000006</v>
      </c>
      <c r="Q12" s="102">
        <f t="shared" ref="Q12:V12" si="3">Q10-Q9</f>
        <v>17.463241000000004</v>
      </c>
      <c r="R12" s="102">
        <f t="shared" si="3"/>
        <v>17.667656000000001</v>
      </c>
      <c r="S12" s="243">
        <f t="shared" si="3"/>
        <v>17.322247000000004</v>
      </c>
      <c r="T12" s="243">
        <f t="shared" si="3"/>
        <v>17.258563000000002</v>
      </c>
      <c r="U12" s="243">
        <f t="shared" si="3"/>
        <v>17.122424000000002</v>
      </c>
      <c r="V12" s="243">
        <f t="shared" si="3"/>
        <v>17.155635000000004</v>
      </c>
      <c r="W12" s="324">
        <f>H12-O12</f>
        <v>0.67260599999999826</v>
      </c>
      <c r="X12" s="324">
        <f t="shared" ref="X12" si="4">H12-V12</f>
        <v>-3.1488150000000026</v>
      </c>
    </row>
    <row r="14" spans="1:24" ht="17.25" thickBot="1" x14ac:dyDescent="0.35"/>
    <row r="15" spans="1:24" x14ac:dyDescent="0.3">
      <c r="M15" s="314" t="s">
        <v>48</v>
      </c>
      <c r="N15" s="316" t="s">
        <v>23</v>
      </c>
      <c r="O15" s="317"/>
      <c r="P15" s="318"/>
      <c r="Q15" s="319" t="s">
        <v>33</v>
      </c>
      <c r="R15" s="320"/>
      <c r="S15" s="321"/>
    </row>
    <row r="16" spans="1:24" x14ac:dyDescent="0.3">
      <c r="M16" s="315"/>
      <c r="N16" s="103" t="s">
        <v>49</v>
      </c>
      <c r="O16" s="104" t="s">
        <v>50</v>
      </c>
      <c r="P16" s="105" t="s">
        <v>51</v>
      </c>
      <c r="Q16" s="106" t="s">
        <v>49</v>
      </c>
      <c r="R16" s="107" t="s">
        <v>50</v>
      </c>
      <c r="S16" s="108" t="s">
        <v>51</v>
      </c>
      <c r="T16" s="109"/>
    </row>
    <row r="17" spans="1:24" x14ac:dyDescent="0.3">
      <c r="M17" s="110" t="s">
        <v>8</v>
      </c>
      <c r="N17" s="64">
        <f>H9-G9</f>
        <v>-1.3840210000000006</v>
      </c>
      <c r="O17" s="111">
        <f>O9-N9</f>
        <v>-0.3077190000000023</v>
      </c>
      <c r="P17" s="63">
        <f>V9-U9</f>
        <v>-6.1686000000001684E-2</v>
      </c>
      <c r="Q17" s="112">
        <f>H9-C9</f>
        <v>-0.68741999999999948</v>
      </c>
      <c r="R17" s="113">
        <f>O9-J9</f>
        <v>0.23014299999999821</v>
      </c>
      <c r="S17" s="250">
        <f>V9-Q9</f>
        <v>-0.45084500000000105</v>
      </c>
    </row>
    <row r="18" spans="1:24" x14ac:dyDescent="0.3">
      <c r="M18" s="110" t="s">
        <v>9</v>
      </c>
      <c r="N18" s="64">
        <f>H10-G10</f>
        <v>-8.9825999999995076E-2</v>
      </c>
      <c r="O18" s="111">
        <f>O10-N10</f>
        <v>1.0735340000000022</v>
      </c>
      <c r="P18" s="63">
        <f>V10-U10</f>
        <v>-2.847500000000025E-2</v>
      </c>
      <c r="Q18" s="112">
        <f>H10-C10</f>
        <v>2.1404890000000023</v>
      </c>
      <c r="R18" s="113">
        <f>O10-J10</f>
        <v>1.3396570000000025</v>
      </c>
      <c r="S18" s="250">
        <f>V10-Q10</f>
        <v>-0.75845100000000087</v>
      </c>
    </row>
    <row r="19" spans="1:24" x14ac:dyDescent="0.3">
      <c r="M19" s="110" t="s">
        <v>13</v>
      </c>
      <c r="N19" s="64">
        <f>H11-G11</f>
        <v>-0.74020999999999759</v>
      </c>
      <c r="O19" s="111">
        <f>O11-N11</f>
        <v>0.38265400000000227</v>
      </c>
      <c r="P19" s="63">
        <f>V11-U11</f>
        <v>-4.8692000000002622E-2</v>
      </c>
      <c r="Q19" s="112">
        <f>H11-C11</f>
        <v>0.69447300000000212</v>
      </c>
      <c r="R19" s="113">
        <f>O11-J11</f>
        <v>0.74905199999999894</v>
      </c>
      <c r="S19" s="250">
        <f>V11-Q11</f>
        <v>-0.64079000000000264</v>
      </c>
    </row>
    <row r="20" spans="1:24" ht="17.25" thickBot="1" x14ac:dyDescent="0.35">
      <c r="M20" s="114" t="s">
        <v>69</v>
      </c>
      <c r="N20" s="158">
        <f>H12-(G12)</f>
        <v>1.2941950000000055</v>
      </c>
      <c r="O20" s="159">
        <f>O12-(N12)</f>
        <v>1.3812530000000045</v>
      </c>
      <c r="P20" s="160">
        <f>V12-(U12)</f>
        <v>3.3211000000001434E-2</v>
      </c>
      <c r="Q20" s="161">
        <f>H12-(C12)</f>
        <v>2.8279090000000018</v>
      </c>
      <c r="R20" s="162">
        <f>O12-(J12)</f>
        <v>1.1095140000000043</v>
      </c>
      <c r="S20" s="163">
        <f>V12-(Q12)</f>
        <v>-0.30760599999999982</v>
      </c>
      <c r="T20" s="115"/>
    </row>
    <row r="31" spans="1:24" x14ac:dyDescent="0.3">
      <c r="A31" s="126" t="s">
        <v>63</v>
      </c>
    </row>
    <row r="32" spans="1:24" s="3" customFormat="1" ht="13.5" thickBot="1" x14ac:dyDescent="0.3">
      <c r="A32" s="3" t="s">
        <v>67</v>
      </c>
      <c r="W32" s="322"/>
      <c r="X32" s="322"/>
    </row>
    <row r="33" spans="1:128" s="3" customFormat="1" ht="17.25" thickBot="1" x14ac:dyDescent="0.35">
      <c r="A33" s="266" t="s">
        <v>44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8"/>
      <c r="W33" s="322"/>
      <c r="X33" s="322"/>
    </row>
    <row r="34" spans="1:128" s="3" customFormat="1" ht="17.25" thickBot="1" x14ac:dyDescent="0.35">
      <c r="A34" s="266" t="s">
        <v>45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8"/>
      <c r="W34" s="322"/>
      <c r="X34" s="322"/>
    </row>
    <row r="35" spans="1:128" s="3" customFormat="1" ht="17.25" thickBot="1" x14ac:dyDescent="0.35">
      <c r="A35" s="266" t="s">
        <v>61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8"/>
      <c r="W35" s="322"/>
      <c r="X35" s="322"/>
    </row>
    <row r="36" spans="1:128" ht="17.25" thickBot="1" x14ac:dyDescent="0.35">
      <c r="A36" s="266" t="s">
        <v>64</v>
      </c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8"/>
    </row>
    <row r="37" spans="1:128" x14ac:dyDescent="0.3">
      <c r="A37" s="94"/>
      <c r="B37" s="272" t="s">
        <v>1</v>
      </c>
      <c r="C37" s="272"/>
      <c r="D37" s="272"/>
      <c r="E37" s="272"/>
      <c r="F37" s="254"/>
      <c r="G37" s="254"/>
      <c r="H37" s="273"/>
      <c r="I37" s="257" t="s">
        <v>20</v>
      </c>
      <c r="J37" s="255"/>
      <c r="K37" s="255"/>
      <c r="L37" s="255"/>
      <c r="M37" s="255"/>
      <c r="N37" s="255"/>
      <c r="O37" s="256"/>
      <c r="P37" s="257" t="s">
        <v>17</v>
      </c>
      <c r="Q37" s="255"/>
      <c r="R37" s="255"/>
      <c r="S37" s="255"/>
      <c r="T37" s="255"/>
      <c r="U37" s="255"/>
      <c r="V37" s="256"/>
    </row>
    <row r="38" spans="1:128" x14ac:dyDescent="0.3">
      <c r="A38" s="95"/>
      <c r="B38" s="121">
        <v>2018</v>
      </c>
      <c r="C38" s="121">
        <v>2019</v>
      </c>
      <c r="D38" s="121">
        <v>2020</v>
      </c>
      <c r="E38" s="121">
        <v>2021</v>
      </c>
      <c r="F38" s="121">
        <v>2022</v>
      </c>
      <c r="G38" s="121">
        <v>2023</v>
      </c>
      <c r="H38" s="123">
        <v>2024</v>
      </c>
      <c r="I38" s="95">
        <v>2018</v>
      </c>
      <c r="J38" s="121">
        <v>2019</v>
      </c>
      <c r="K38" s="121">
        <v>2020</v>
      </c>
      <c r="L38" s="121">
        <v>2021</v>
      </c>
      <c r="M38" s="121">
        <v>2022</v>
      </c>
      <c r="N38" s="121">
        <v>2023</v>
      </c>
      <c r="O38" s="121">
        <v>2024</v>
      </c>
      <c r="P38" s="95">
        <v>2018</v>
      </c>
      <c r="Q38" s="121">
        <v>2019</v>
      </c>
      <c r="R38" s="121">
        <v>2020</v>
      </c>
      <c r="S38" s="121">
        <v>2021</v>
      </c>
      <c r="T38" s="121">
        <v>2022</v>
      </c>
      <c r="U38" s="121">
        <v>2023</v>
      </c>
      <c r="V38" s="123">
        <v>2024</v>
      </c>
    </row>
    <row r="39" spans="1:128" x14ac:dyDescent="0.3">
      <c r="A39" s="99" t="s">
        <v>8</v>
      </c>
      <c r="B39" s="29">
        <v>52.829678000000001</v>
      </c>
      <c r="C39" s="29">
        <v>56.953693999999999</v>
      </c>
      <c r="D39" s="29">
        <v>53.360441999999999</v>
      </c>
      <c r="E39" s="29">
        <v>50.592350000000003</v>
      </c>
      <c r="F39" s="29">
        <v>48.960433999999999</v>
      </c>
      <c r="G39" s="29">
        <v>51.835625999999998</v>
      </c>
      <c r="H39" s="100">
        <v>47.371053000000003</v>
      </c>
      <c r="I39" s="241">
        <v>49.437026000000003</v>
      </c>
      <c r="J39" s="29">
        <v>48.413801999999997</v>
      </c>
      <c r="K39" s="29">
        <v>49.727907999999999</v>
      </c>
      <c r="L39" s="29">
        <v>51.970112</v>
      </c>
      <c r="M39" s="29">
        <v>48.518089000000003</v>
      </c>
      <c r="N39" s="29">
        <v>47.451085999999997</v>
      </c>
      <c r="O39" s="29">
        <v>47.244900999999999</v>
      </c>
      <c r="P39" s="241">
        <v>54.450353999999997</v>
      </c>
      <c r="Q39" s="29">
        <v>54.538184000000001</v>
      </c>
      <c r="R39" s="29">
        <v>56.610438000000002</v>
      </c>
      <c r="S39" s="29">
        <v>54.856141999999998</v>
      </c>
      <c r="T39" s="29">
        <v>53.985866999999999</v>
      </c>
      <c r="U39" s="29">
        <v>52.926338999999999</v>
      </c>
      <c r="V39" s="100">
        <v>54.280765000000002</v>
      </c>
      <c r="W39" s="324">
        <f>H39-O39</f>
        <v>0.1261520000000047</v>
      </c>
      <c r="X39" s="324">
        <f>H39-V39</f>
        <v>-6.909711999999999</v>
      </c>
    </row>
    <row r="40" spans="1:128" x14ac:dyDescent="0.3">
      <c r="A40" s="99" t="s">
        <v>9</v>
      </c>
      <c r="B40" s="29">
        <v>59.496746999999999</v>
      </c>
      <c r="C40" s="29">
        <v>52.00311</v>
      </c>
      <c r="D40" s="29">
        <v>57.157311</v>
      </c>
      <c r="E40" s="29">
        <v>55.286997</v>
      </c>
      <c r="F40" s="29">
        <v>59.489325000000001</v>
      </c>
      <c r="G40" s="29">
        <v>58.1267</v>
      </c>
      <c r="H40" s="100">
        <v>54.491365000000002</v>
      </c>
      <c r="I40" s="241">
        <v>60.463320000000003</v>
      </c>
      <c r="J40" s="29">
        <v>57.916535000000003</v>
      </c>
      <c r="K40" s="29">
        <v>60.897011999999997</v>
      </c>
      <c r="L40" s="29">
        <v>60.124811000000001</v>
      </c>
      <c r="M40" s="29">
        <v>57.26999</v>
      </c>
      <c r="N40" s="29">
        <v>57.611212000000002</v>
      </c>
      <c r="O40" s="29">
        <v>60.702607</v>
      </c>
      <c r="P40" s="241">
        <v>64.009246000000005</v>
      </c>
      <c r="Q40" s="29">
        <v>64.004268999999994</v>
      </c>
      <c r="R40" s="29">
        <v>67.561637000000005</v>
      </c>
      <c r="S40" s="29">
        <v>65.546059</v>
      </c>
      <c r="T40" s="29">
        <v>63.950420000000001</v>
      </c>
      <c r="U40" s="29">
        <v>64.182609999999997</v>
      </c>
      <c r="V40" s="100">
        <v>65.413464000000005</v>
      </c>
      <c r="W40" s="324">
        <f t="shared" ref="W40" si="5">H40-O40</f>
        <v>-6.2112419999999986</v>
      </c>
      <c r="X40" s="324">
        <f t="shared" ref="X40:X41" si="6">H40-V40</f>
        <v>-10.922099000000003</v>
      </c>
    </row>
    <row r="41" spans="1:128" x14ac:dyDescent="0.3">
      <c r="A41" s="99" t="s">
        <v>13</v>
      </c>
      <c r="B41" s="29">
        <v>56.058883000000002</v>
      </c>
      <c r="C41" s="29">
        <v>54.546900999999998</v>
      </c>
      <c r="D41" s="29">
        <v>55.208067</v>
      </c>
      <c r="E41" s="29">
        <v>52.864932000000003</v>
      </c>
      <c r="F41" s="29">
        <v>54.031553000000002</v>
      </c>
      <c r="G41" s="29">
        <v>54.869728000000002</v>
      </c>
      <c r="H41" s="100">
        <v>50.793444999999998</v>
      </c>
      <c r="I41" s="241">
        <v>54.790581000000003</v>
      </c>
      <c r="J41" s="29">
        <v>53.019874999999999</v>
      </c>
      <c r="K41" s="29">
        <v>55.137991</v>
      </c>
      <c r="L41" s="29">
        <v>55.910345</v>
      </c>
      <c r="M41" s="29">
        <v>52.737400999999998</v>
      </c>
      <c r="N41" s="29">
        <v>52.342455000000001</v>
      </c>
      <c r="O41" s="29">
        <v>53.706735999999999</v>
      </c>
      <c r="P41" s="241">
        <v>59.095480999999999</v>
      </c>
      <c r="Q41" s="29">
        <v>59.135339999999999</v>
      </c>
      <c r="R41" s="29">
        <v>61.929212</v>
      </c>
      <c r="S41" s="29">
        <v>60.040360999999997</v>
      </c>
      <c r="T41" s="29">
        <v>58.809821999999997</v>
      </c>
      <c r="U41" s="29">
        <v>58.367527000000003</v>
      </c>
      <c r="V41" s="100">
        <v>59.650022</v>
      </c>
      <c r="W41" s="324">
        <f>H41-O41</f>
        <v>-2.913291000000001</v>
      </c>
      <c r="X41" s="324">
        <f t="shared" si="6"/>
        <v>-8.8565770000000015</v>
      </c>
    </row>
    <row r="42" spans="1:128" s="130" customFormat="1" ht="17.25" thickBot="1" x14ac:dyDescent="0.35">
      <c r="A42" s="118" t="s">
        <v>11</v>
      </c>
      <c r="B42" s="243">
        <f t="shared" ref="B42:V42" si="7">B40-B39</f>
        <v>6.6670689999999979</v>
      </c>
      <c r="C42" s="243">
        <f t="shared" si="7"/>
        <v>-4.9505839999999992</v>
      </c>
      <c r="D42" s="243">
        <f t="shared" si="7"/>
        <v>3.7968690000000009</v>
      </c>
      <c r="E42" s="243">
        <f t="shared" si="7"/>
        <v>4.6946469999999962</v>
      </c>
      <c r="F42" s="243">
        <f t="shared" si="7"/>
        <v>10.528891000000002</v>
      </c>
      <c r="G42" s="243">
        <f t="shared" si="7"/>
        <v>6.2910740000000018</v>
      </c>
      <c r="H42" s="243">
        <f t="shared" si="7"/>
        <v>7.1203119999999984</v>
      </c>
      <c r="I42" s="244">
        <f t="shared" si="7"/>
        <v>11.026294</v>
      </c>
      <c r="J42" s="243">
        <f t="shared" si="7"/>
        <v>9.5027330000000063</v>
      </c>
      <c r="K42" s="243">
        <f t="shared" si="7"/>
        <v>11.169103999999997</v>
      </c>
      <c r="L42" s="243">
        <f t="shared" si="7"/>
        <v>8.1546990000000008</v>
      </c>
      <c r="M42" s="243">
        <f t="shared" si="7"/>
        <v>8.7519009999999966</v>
      </c>
      <c r="N42" s="243">
        <f t="shared" si="7"/>
        <v>10.160126000000005</v>
      </c>
      <c r="O42" s="243">
        <f t="shared" si="7"/>
        <v>13.457706000000002</v>
      </c>
      <c r="P42" s="244">
        <f t="shared" si="7"/>
        <v>9.5588920000000073</v>
      </c>
      <c r="Q42" s="243">
        <f t="shared" si="7"/>
        <v>9.4660849999999925</v>
      </c>
      <c r="R42" s="243">
        <f t="shared" si="7"/>
        <v>10.951199000000003</v>
      </c>
      <c r="S42" s="243">
        <f t="shared" si="7"/>
        <v>10.689917000000001</v>
      </c>
      <c r="T42" s="243">
        <f t="shared" si="7"/>
        <v>9.9645530000000022</v>
      </c>
      <c r="U42" s="243">
        <f t="shared" si="7"/>
        <v>11.256270999999998</v>
      </c>
      <c r="V42" s="243">
        <f t="shared" si="7"/>
        <v>11.132699000000002</v>
      </c>
      <c r="W42" s="324"/>
      <c r="X42" s="32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</row>
    <row r="43" spans="1:128" x14ac:dyDescent="0.3">
      <c r="S43" s="129"/>
      <c r="T43" s="129"/>
      <c r="U43" s="129"/>
    </row>
    <row r="44" spans="1:128" ht="17.25" thickBot="1" x14ac:dyDescent="0.35"/>
    <row r="45" spans="1:128" x14ac:dyDescent="0.3">
      <c r="M45" s="314" t="s">
        <v>48</v>
      </c>
      <c r="N45" s="316" t="s">
        <v>23</v>
      </c>
      <c r="O45" s="317"/>
      <c r="P45" s="318"/>
      <c r="Q45" s="319" t="s">
        <v>33</v>
      </c>
      <c r="R45" s="320"/>
      <c r="S45" s="321"/>
    </row>
    <row r="46" spans="1:128" x14ac:dyDescent="0.3">
      <c r="M46" s="315"/>
      <c r="N46" s="103" t="s">
        <v>49</v>
      </c>
      <c r="O46" s="104" t="s">
        <v>50</v>
      </c>
      <c r="P46" s="105" t="s">
        <v>51</v>
      </c>
      <c r="Q46" s="106" t="s">
        <v>49</v>
      </c>
      <c r="R46" s="107" t="s">
        <v>50</v>
      </c>
      <c r="S46" s="108" t="s">
        <v>51</v>
      </c>
      <c r="T46" s="109"/>
    </row>
    <row r="47" spans="1:128" x14ac:dyDescent="0.3">
      <c r="M47" s="110" t="s">
        <v>8</v>
      </c>
      <c r="N47" s="64">
        <f>H39-G39</f>
        <v>-4.4645729999999944</v>
      </c>
      <c r="O47" s="111">
        <f>O39-N39</f>
        <v>-0.20618499999999784</v>
      </c>
      <c r="P47" s="63">
        <f>V39-U39</f>
        <v>1.3544260000000037</v>
      </c>
      <c r="Q47" s="112">
        <f>H39-C39</f>
        <v>-9.5826409999999953</v>
      </c>
      <c r="R47" s="113">
        <f>O39-J39</f>
        <v>-1.1689009999999982</v>
      </c>
      <c r="S47" s="250">
        <f>V39-Q39</f>
        <v>-0.25741899999999873</v>
      </c>
    </row>
    <row r="48" spans="1:128" x14ac:dyDescent="0.3">
      <c r="M48" s="110" t="s">
        <v>9</v>
      </c>
      <c r="N48" s="64">
        <f>H40-G40</f>
        <v>-3.6353349999999978</v>
      </c>
      <c r="O48" s="111">
        <f>O40-N40</f>
        <v>3.0913949999999986</v>
      </c>
      <c r="P48" s="63">
        <f>V40-U40</f>
        <v>1.2308540000000079</v>
      </c>
      <c r="Q48" s="112">
        <f>H40-C40</f>
        <v>2.4882550000000023</v>
      </c>
      <c r="R48" s="113">
        <f>O40-J40</f>
        <v>2.7860719999999972</v>
      </c>
      <c r="S48" s="250">
        <f>V40-Q40</f>
        <v>1.4091950000000111</v>
      </c>
    </row>
    <row r="49" spans="13:20" x14ac:dyDescent="0.3">
      <c r="M49" s="110" t="s">
        <v>13</v>
      </c>
      <c r="N49" s="64">
        <f>H41-G41</f>
        <v>-4.0762830000000037</v>
      </c>
      <c r="O49" s="111">
        <f>O41-N41</f>
        <v>1.3642809999999983</v>
      </c>
      <c r="P49" s="63">
        <f>V41-U41</f>
        <v>1.2824949999999973</v>
      </c>
      <c r="Q49" s="112">
        <f>H41-C41</f>
        <v>-3.7534559999999999</v>
      </c>
      <c r="R49" s="113">
        <f>O41-J41</f>
        <v>0.68686100000000039</v>
      </c>
      <c r="S49" s="250">
        <f>V41-Q41</f>
        <v>0.51468200000000053</v>
      </c>
    </row>
    <row r="50" spans="13:20" ht="17.25" thickBot="1" x14ac:dyDescent="0.35">
      <c r="M50" s="114" t="s">
        <v>69</v>
      </c>
      <c r="N50" s="158">
        <f>H42-(G42)</f>
        <v>0.82923799999999659</v>
      </c>
      <c r="O50" s="159">
        <f>O42-(N42)</f>
        <v>3.2975799999999964</v>
      </c>
      <c r="P50" s="160">
        <f>V42-(U42)</f>
        <v>-0.1235719999999958</v>
      </c>
      <c r="Q50" s="161">
        <f>H42-(C42)</f>
        <v>12.070895999999998</v>
      </c>
      <c r="R50" s="162">
        <f>O42-(J42)</f>
        <v>3.9549729999999954</v>
      </c>
      <c r="S50" s="163">
        <f>V42-(Q42)</f>
        <v>1.6666140000000098</v>
      </c>
      <c r="T50" s="115"/>
    </row>
  </sheetData>
  <mergeCells count="20">
    <mergeCell ref="A3:V3"/>
    <mergeCell ref="A4:V4"/>
    <mergeCell ref="A5:V5"/>
    <mergeCell ref="A6:V6"/>
    <mergeCell ref="B7:H7"/>
    <mergeCell ref="I7:O7"/>
    <mergeCell ref="P7:V7"/>
    <mergeCell ref="M45:M46"/>
    <mergeCell ref="N45:P45"/>
    <mergeCell ref="Q45:S45"/>
    <mergeCell ref="Q15:S15"/>
    <mergeCell ref="A33:V33"/>
    <mergeCell ref="A34:V34"/>
    <mergeCell ref="A36:V36"/>
    <mergeCell ref="B37:H37"/>
    <mergeCell ref="I37:O37"/>
    <mergeCell ref="P37:V37"/>
    <mergeCell ref="A35:V35"/>
    <mergeCell ref="M15:M16"/>
    <mergeCell ref="N15:P15"/>
  </mergeCells>
  <pageMargins left="0.7" right="0.7" top="0.75" bottom="0.75" header="0.3" footer="0.3"/>
  <pageSetup paperSize="9" scale="43" orientation="portrait" r:id="rId1"/>
  <colBreaks count="1" manualBreakCount="1">
    <brk id="2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D8EDA10229945862283FB35699FFB" ma:contentTypeVersion="16" ma:contentTypeDescription="Create a new document." ma:contentTypeScope="" ma:versionID="ff3cc36e815f3072736ec124a8de7487">
  <xsd:schema xmlns:xsd="http://www.w3.org/2001/XMLSchema" xmlns:xs="http://www.w3.org/2001/XMLSchema" xmlns:p="http://schemas.microsoft.com/office/2006/metadata/properties" xmlns:ns2="4538c2ba-a1df-486a-8a8b-ba2804e3cf40" xmlns:ns3="05791c1b-ad8c-4465-9ce5-ba0708646f9b" targetNamespace="http://schemas.microsoft.com/office/2006/metadata/properties" ma:root="true" ma:fieldsID="86b716ae9d0bc33a9ce5edfde5700129" ns2:_="" ns3:_="">
    <xsd:import namespace="4538c2ba-a1df-486a-8a8b-ba2804e3cf40"/>
    <xsd:import namespace="05791c1b-ad8c-4465-9ce5-ba0708646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8c2ba-a1df-486a-8a8b-ba2804e3c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8c34638-ad71-477a-8216-b930bee6a4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91c1b-ad8c-4465-9ce5-ba0708646f9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4b2eeb9-5985-4043-a273-309ee7af2cfe}" ma:internalName="TaxCatchAll" ma:showField="CatchAllData" ma:web="05791c1b-ad8c-4465-9ce5-ba0708646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791c1b-ad8c-4465-9ce5-ba0708646f9b" xsi:nil="true"/>
    <lcf76f155ced4ddcb4097134ff3c332f xmlns="4538c2ba-a1df-486a-8a8b-ba2804e3cf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02E988-E9E3-4E1E-BC98-ECC4BD5F76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6DD8EB-B60A-40C5-B049-9849FADFC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8c2ba-a1df-486a-8a8b-ba2804e3cf40"/>
    <ds:schemaRef ds:uri="05791c1b-ad8c-4465-9ce5-ba0708646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216BF1-FC59-40F7-82A5-D3703D1952BD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4538c2ba-a1df-486a-8a8b-ba2804e3cf40"/>
    <ds:schemaRef ds:uri="05791c1b-ad8c-4465-9ce5-ba0708646f9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6</vt:i4>
      </vt:variant>
    </vt:vector>
  </HeadingPairs>
  <TitlesOfParts>
    <vt:vector size="14" baseType="lpstr">
      <vt:lpstr>Tav1</vt:lpstr>
      <vt:lpstr>Tav2a</vt:lpstr>
      <vt:lpstr>Tav2b</vt:lpstr>
      <vt:lpstr>Tav3</vt:lpstr>
      <vt:lpstr>Tav4</vt:lpstr>
      <vt:lpstr>Tav5 (2024)</vt:lpstr>
      <vt:lpstr>Tav6 (2024)</vt:lpstr>
      <vt:lpstr>Tav7 (2024)</vt:lpstr>
      <vt:lpstr>'Tav1'!Area_stampa</vt:lpstr>
      <vt:lpstr>Tav2b!Area_stampa</vt:lpstr>
      <vt:lpstr>'Tav4'!Area_stampa</vt:lpstr>
      <vt:lpstr>'Tav5 (2024)'!Area_stampa</vt:lpstr>
      <vt:lpstr>'Tav6 (2024)'!Area_stampa</vt:lpstr>
      <vt:lpstr>'Tav7 (2024)'!Area_stampa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Masotti Sabina</dc:creator>
  <cp:lastModifiedBy>Masotti Sabina</cp:lastModifiedBy>
  <dcterms:created xsi:type="dcterms:W3CDTF">2025-10-23T09:29:48Z</dcterms:created>
  <dcterms:modified xsi:type="dcterms:W3CDTF">2026-02-17T09:26:43Z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0x01010064BD8EDA10229945862283FB35699FFB</vt:lpwstr>
  </property>
  <property fmtid="{D5CDD505-2E9C-101B-9397-08002B2CF9AE}" pid="3" name="MediaServiceImageTags">
    <vt:lpwstr/>
  </property>
</Properties>
</file>