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ravenna.sharepoint.com/sites/Statistica302/Shared Documents/General/SITO/NUOVOSITO/NUOVOSITOPROVINCIA/LAVORO/2023/"/>
    </mc:Choice>
  </mc:AlternateContent>
  <xr:revisionPtr revIDLastSave="311" documentId="8_{CCCA9B3E-063D-468E-85F8-438E8F79DB6C}" xr6:coauthVersionLast="47" xr6:coauthVersionMax="47" xr10:uidLastSave="{8943E872-1AE5-4809-BC2D-93FF9751D3C0}"/>
  <bookViews>
    <workbookView xWindow="-120" yWindow="-120" windowWidth="29040" windowHeight="15720" xr2:uid="{4DBF746D-6B21-4F88-B077-3CA5C532029C}"/>
  </bookViews>
  <sheets>
    <sheet name="Tav1" sheetId="9" r:id="rId1"/>
    <sheet name="Tav2a" sheetId="1" r:id="rId2"/>
    <sheet name="Tav2b" sheetId="2" r:id="rId3"/>
    <sheet name="Tav3" sheetId="3" r:id="rId4"/>
    <sheet name="Tav4" sheetId="10" r:id="rId5"/>
    <sheet name="Tav5" sheetId="5" r:id="rId6"/>
    <sheet name="Tav6 " sheetId="6" r:id="rId7"/>
    <sheet name="Tav7" sheetId="7" r:id="rId8"/>
  </sheets>
  <definedNames>
    <definedName name="_xlnm.Print_Area" localSheetId="0">'Tav1'!$A$1:$P$58</definedName>
    <definedName name="_xlnm.Print_Area" localSheetId="4">'Tav4'!$A$1:$K$35</definedName>
    <definedName name="_xlnm.Print_Area" localSheetId="5">'Tav5'!$A$1:$S$57</definedName>
    <definedName name="_xlnm.Print_Area" localSheetId="6">'Tav6 '!$A$1:$S$59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5" l="1"/>
  <c r="U10" i="5"/>
  <c r="T10" i="5"/>
  <c r="T9" i="5"/>
  <c r="T11" i="5"/>
  <c r="U11" i="5"/>
  <c r="H20" i="9"/>
  <c r="G5" i="2"/>
  <c r="Q50" i="7"/>
  <c r="P50" i="7"/>
  <c r="O50" i="7"/>
  <c r="N50" i="7"/>
  <c r="M50" i="7"/>
  <c r="L50" i="7"/>
  <c r="Q49" i="7"/>
  <c r="P49" i="7"/>
  <c r="O49" i="7"/>
  <c r="N49" i="7"/>
  <c r="M49" i="7"/>
  <c r="L49" i="7"/>
  <c r="Q48" i="7"/>
  <c r="P48" i="7"/>
  <c r="O48" i="7"/>
  <c r="N48" i="7"/>
  <c r="M48" i="7"/>
  <c r="L48" i="7"/>
  <c r="Q47" i="7"/>
  <c r="P47" i="7"/>
  <c r="O47" i="7"/>
  <c r="N47" i="7"/>
  <c r="M47" i="7"/>
  <c r="L47" i="7"/>
  <c r="Q20" i="7"/>
  <c r="P20" i="7"/>
  <c r="O20" i="7"/>
  <c r="N20" i="7"/>
  <c r="M20" i="7"/>
  <c r="L20" i="7"/>
  <c r="Q19" i="7"/>
  <c r="P19" i="7"/>
  <c r="O19" i="7"/>
  <c r="N19" i="7"/>
  <c r="M19" i="7"/>
  <c r="L19" i="7"/>
  <c r="Q18" i="7"/>
  <c r="P18" i="7"/>
  <c r="O18" i="7"/>
  <c r="N18" i="7"/>
  <c r="M18" i="7"/>
  <c r="L18" i="7"/>
  <c r="Q17" i="7"/>
  <c r="P17" i="7"/>
  <c r="O17" i="7"/>
  <c r="N17" i="7"/>
  <c r="M17" i="7"/>
  <c r="L17" i="7"/>
  <c r="N42" i="7"/>
  <c r="O42" i="7"/>
  <c r="P42" i="7"/>
  <c r="Q42" i="7"/>
  <c r="R42" i="7"/>
  <c r="S42" i="7"/>
  <c r="H42" i="7"/>
  <c r="I42" i="7"/>
  <c r="J42" i="7"/>
  <c r="K42" i="7"/>
  <c r="L42" i="7"/>
  <c r="M42" i="7"/>
  <c r="B42" i="7"/>
  <c r="C42" i="7"/>
  <c r="D42" i="7"/>
  <c r="E42" i="7"/>
  <c r="F42" i="7"/>
  <c r="G42" i="7"/>
  <c r="N12" i="7"/>
  <c r="O12" i="7"/>
  <c r="P12" i="7"/>
  <c r="Q12" i="7"/>
  <c r="R12" i="7"/>
  <c r="S12" i="7"/>
  <c r="B12" i="7"/>
  <c r="C12" i="7"/>
  <c r="D12" i="7"/>
  <c r="E12" i="7"/>
  <c r="F12" i="7"/>
  <c r="G12" i="7"/>
  <c r="N20" i="6"/>
  <c r="Q50" i="6"/>
  <c r="P50" i="6"/>
  <c r="O50" i="6"/>
  <c r="N50" i="6"/>
  <c r="M50" i="6"/>
  <c r="L50" i="6"/>
  <c r="Q49" i="6"/>
  <c r="P49" i="6"/>
  <c r="O49" i="6"/>
  <c r="N49" i="6"/>
  <c r="M49" i="6"/>
  <c r="L49" i="6"/>
  <c r="Q48" i="6"/>
  <c r="P48" i="6"/>
  <c r="O48" i="6"/>
  <c r="N48" i="6"/>
  <c r="M48" i="6"/>
  <c r="L48" i="6"/>
  <c r="Q47" i="6"/>
  <c r="P47" i="6"/>
  <c r="O47" i="6"/>
  <c r="N47" i="6"/>
  <c r="M47" i="6"/>
  <c r="L47" i="6"/>
  <c r="Q20" i="6"/>
  <c r="P20" i="6"/>
  <c r="O20" i="6"/>
  <c r="M20" i="6"/>
  <c r="L20" i="6"/>
  <c r="Q19" i="6"/>
  <c r="P19" i="6"/>
  <c r="O19" i="6"/>
  <c r="N19" i="6"/>
  <c r="M19" i="6"/>
  <c r="L19" i="6"/>
  <c r="Q18" i="6"/>
  <c r="P18" i="6"/>
  <c r="O18" i="6"/>
  <c r="N18" i="6"/>
  <c r="M18" i="6"/>
  <c r="L18" i="6"/>
  <c r="Q17" i="6"/>
  <c r="P17" i="6"/>
  <c r="O17" i="6"/>
  <c r="N17" i="6"/>
  <c r="M17" i="6"/>
  <c r="L17" i="6"/>
  <c r="N42" i="6"/>
  <c r="O42" i="6"/>
  <c r="P42" i="6"/>
  <c r="Q42" i="6"/>
  <c r="R42" i="6"/>
  <c r="S42" i="6"/>
  <c r="H42" i="6"/>
  <c r="I42" i="6"/>
  <c r="J42" i="6"/>
  <c r="K42" i="6"/>
  <c r="L42" i="6"/>
  <c r="M42" i="6"/>
  <c r="B42" i="6"/>
  <c r="C42" i="6"/>
  <c r="D42" i="6"/>
  <c r="E42" i="6"/>
  <c r="F42" i="6"/>
  <c r="G42" i="6"/>
  <c r="N12" i="6"/>
  <c r="O12" i="6"/>
  <c r="P12" i="6"/>
  <c r="Q12" i="6"/>
  <c r="R12" i="6"/>
  <c r="S12" i="6"/>
  <c r="H12" i="6"/>
  <c r="I12" i="6"/>
  <c r="J12" i="6"/>
  <c r="K12" i="6"/>
  <c r="L12" i="6"/>
  <c r="M12" i="6"/>
  <c r="B12" i="6"/>
  <c r="C12" i="6"/>
  <c r="D12" i="6"/>
  <c r="E12" i="6"/>
  <c r="F12" i="6"/>
  <c r="G12" i="6"/>
  <c r="O17" i="5"/>
  <c r="Q20" i="5"/>
  <c r="P20" i="5"/>
  <c r="O20" i="5"/>
  <c r="N20" i="5"/>
  <c r="S12" i="5"/>
  <c r="O12" i="5"/>
  <c r="P12" i="5"/>
  <c r="Q12" i="5"/>
  <c r="R12" i="5"/>
  <c r="N12" i="5"/>
  <c r="I12" i="5"/>
  <c r="J12" i="5"/>
  <c r="K12" i="5"/>
  <c r="L12" i="5"/>
  <c r="M12" i="5"/>
  <c r="H12" i="5"/>
  <c r="C12" i="5"/>
  <c r="D12" i="5"/>
  <c r="E12" i="5"/>
  <c r="F12" i="5"/>
  <c r="G12" i="5"/>
  <c r="B12" i="5"/>
  <c r="N49" i="5"/>
  <c r="Q49" i="5"/>
  <c r="P49" i="5"/>
  <c r="O49" i="5"/>
  <c r="N41" i="5"/>
  <c r="O41" i="5"/>
  <c r="P41" i="5"/>
  <c r="Q41" i="5"/>
  <c r="R41" i="5"/>
  <c r="S41" i="5"/>
  <c r="I41" i="5"/>
  <c r="J41" i="5"/>
  <c r="K41" i="5"/>
  <c r="L41" i="5"/>
  <c r="M41" i="5"/>
  <c r="H41" i="5"/>
  <c r="C41" i="5"/>
  <c r="D41" i="5"/>
  <c r="E41" i="5"/>
  <c r="F41" i="5"/>
  <c r="G41" i="5"/>
  <c r="B41" i="5"/>
  <c r="Q47" i="5"/>
  <c r="Q48" i="5"/>
  <c r="Q46" i="5"/>
  <c r="P47" i="5"/>
  <c r="P48" i="5"/>
  <c r="P46" i="5"/>
  <c r="O47" i="5"/>
  <c r="O48" i="5"/>
  <c r="O46" i="5"/>
  <c r="N47" i="5"/>
  <c r="N48" i="5"/>
  <c r="N46" i="5"/>
  <c r="Q18" i="5"/>
  <c r="Q19" i="5"/>
  <c r="Q17" i="5"/>
  <c r="P18" i="5"/>
  <c r="P19" i="5"/>
  <c r="P17" i="5"/>
  <c r="O18" i="5"/>
  <c r="O19" i="5"/>
  <c r="N18" i="5"/>
  <c r="N19" i="5"/>
  <c r="N17" i="5"/>
  <c r="M17" i="5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J7" i="10"/>
  <c r="K7" i="10"/>
  <c r="J8" i="10"/>
  <c r="K8" i="10"/>
  <c r="J9" i="10"/>
  <c r="K9" i="10"/>
  <c r="J10" i="10"/>
  <c r="K10" i="10"/>
  <c r="J11" i="10"/>
  <c r="K11" i="10"/>
  <c r="J12" i="10"/>
  <c r="K12" i="10"/>
  <c r="J13" i="10"/>
  <c r="K13" i="10"/>
  <c r="K6" i="10"/>
  <c r="J6" i="10"/>
  <c r="J20" i="3"/>
  <c r="K20" i="3" s="1"/>
  <c r="J19" i="3"/>
  <c r="K19" i="3" s="1"/>
  <c r="J18" i="3"/>
  <c r="K18" i="3" s="1"/>
  <c r="J14" i="3"/>
  <c r="K14" i="3" s="1"/>
  <c r="J13" i="3"/>
  <c r="K13" i="3" s="1"/>
  <c r="J12" i="3"/>
  <c r="K12" i="3" s="1"/>
  <c r="J7" i="3"/>
  <c r="K7" i="3" s="1"/>
  <c r="J8" i="3"/>
  <c r="K8" i="3"/>
  <c r="K6" i="3"/>
  <c r="J6" i="3"/>
  <c r="C8" i="9" l="1"/>
  <c r="H58" i="9" l="1"/>
  <c r="G58" i="9"/>
  <c r="F58" i="9"/>
  <c r="E58" i="9"/>
  <c r="D58" i="9"/>
  <c r="C58" i="9"/>
  <c r="H54" i="9"/>
  <c r="G54" i="9"/>
  <c r="F54" i="9"/>
  <c r="E54" i="9"/>
  <c r="D54" i="9"/>
  <c r="C54" i="9"/>
  <c r="H46" i="9"/>
  <c r="G46" i="9"/>
  <c r="F46" i="9"/>
  <c r="E46" i="9"/>
  <c r="D46" i="9"/>
  <c r="C46" i="9"/>
  <c r="H39" i="9"/>
  <c r="G39" i="9"/>
  <c r="F39" i="9"/>
  <c r="E39" i="9"/>
  <c r="D39" i="9"/>
  <c r="C39" i="9"/>
  <c r="H35" i="9"/>
  <c r="G35" i="9"/>
  <c r="F35" i="9"/>
  <c r="E35" i="9"/>
  <c r="D35" i="9"/>
  <c r="C35" i="9"/>
  <c r="H27" i="9"/>
  <c r="G27" i="9"/>
  <c r="F27" i="9"/>
  <c r="E27" i="9"/>
  <c r="D27" i="9"/>
  <c r="C27" i="9"/>
  <c r="G20" i="9"/>
  <c r="F20" i="9"/>
  <c r="E20" i="9"/>
  <c r="D20" i="9"/>
  <c r="C20" i="9"/>
  <c r="H16" i="9"/>
  <c r="G16" i="9"/>
  <c r="F16" i="9"/>
  <c r="E16" i="9"/>
  <c r="D16" i="9"/>
  <c r="C16" i="9"/>
  <c r="D8" i="9"/>
  <c r="E8" i="9"/>
  <c r="F8" i="9"/>
  <c r="G8" i="9"/>
  <c r="H8" i="9"/>
  <c r="C8" i="2"/>
  <c r="C8" i="1" l="1"/>
  <c r="L17" i="5"/>
  <c r="H20" i="3"/>
  <c r="I20" i="3" s="1"/>
  <c r="H19" i="3"/>
  <c r="I19" i="3" s="1"/>
  <c r="H18" i="3"/>
  <c r="I18" i="3" s="1"/>
  <c r="H14" i="3"/>
  <c r="I14" i="3" s="1"/>
  <c r="H13" i="3"/>
  <c r="I13" i="3" s="1"/>
  <c r="H12" i="3"/>
  <c r="I12" i="3" s="1"/>
  <c r="H6" i="3"/>
  <c r="I6" i="3" s="1"/>
  <c r="H7" i="3"/>
  <c r="I7" i="3" s="1"/>
  <c r="H8" i="3"/>
  <c r="I8" i="3" s="1"/>
  <c r="G68" i="2"/>
  <c r="F68" i="2"/>
  <c r="E68" i="2"/>
  <c r="D68" i="2"/>
  <c r="C68" i="2"/>
  <c r="G67" i="2"/>
  <c r="F67" i="2"/>
  <c r="E67" i="2"/>
  <c r="D67" i="2"/>
  <c r="C67" i="2"/>
  <c r="G64" i="2"/>
  <c r="F64" i="2"/>
  <c r="E64" i="2"/>
  <c r="D64" i="2"/>
  <c r="C64" i="2"/>
  <c r="G63" i="2"/>
  <c r="F63" i="2"/>
  <c r="E63" i="2"/>
  <c r="D63" i="2"/>
  <c r="C63" i="2"/>
  <c r="E61" i="2"/>
  <c r="G60" i="2"/>
  <c r="F60" i="2"/>
  <c r="E60" i="2"/>
  <c r="D60" i="2"/>
  <c r="C60" i="2"/>
  <c r="G59" i="2"/>
  <c r="F59" i="2"/>
  <c r="E59" i="2"/>
  <c r="D59" i="2"/>
  <c r="C59" i="2"/>
  <c r="G52" i="2"/>
  <c r="F52" i="2"/>
  <c r="E52" i="2"/>
  <c r="D52" i="2"/>
  <c r="C52" i="2"/>
  <c r="G51" i="2"/>
  <c r="F51" i="2"/>
  <c r="E51" i="2"/>
  <c r="D51" i="2"/>
  <c r="C51" i="2"/>
  <c r="G45" i="2"/>
  <c r="F45" i="2"/>
  <c r="E45" i="2"/>
  <c r="D45" i="2"/>
  <c r="C45" i="2"/>
  <c r="G44" i="2"/>
  <c r="F44" i="2"/>
  <c r="E44" i="2"/>
  <c r="D44" i="2"/>
  <c r="C44" i="2"/>
  <c r="G41" i="2"/>
  <c r="F41" i="2"/>
  <c r="E41" i="2"/>
  <c r="D41" i="2"/>
  <c r="C41" i="2"/>
  <c r="G40" i="2"/>
  <c r="F40" i="2"/>
  <c r="E40" i="2"/>
  <c r="D40" i="2"/>
  <c r="C40" i="2"/>
  <c r="G37" i="2"/>
  <c r="F37" i="2"/>
  <c r="E37" i="2"/>
  <c r="D37" i="2"/>
  <c r="C37" i="2"/>
  <c r="G36" i="2"/>
  <c r="F36" i="2"/>
  <c r="E36" i="2"/>
  <c r="D36" i="2"/>
  <c r="C36" i="2"/>
  <c r="G30" i="2"/>
  <c r="G29" i="2"/>
  <c r="F29" i="2"/>
  <c r="E29" i="2"/>
  <c r="D29" i="2"/>
  <c r="C29" i="2"/>
  <c r="G28" i="2"/>
  <c r="F28" i="2"/>
  <c r="E28" i="2"/>
  <c r="D28" i="2"/>
  <c r="C28" i="2"/>
  <c r="G23" i="2"/>
  <c r="F23" i="2"/>
  <c r="C23" i="2"/>
  <c r="G22" i="2"/>
  <c r="F22" i="2"/>
  <c r="E22" i="2"/>
  <c r="D22" i="2"/>
  <c r="C22" i="2"/>
  <c r="G21" i="2"/>
  <c r="F21" i="2"/>
  <c r="E21" i="2"/>
  <c r="D21" i="2"/>
  <c r="C21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7" i="2"/>
  <c r="F7" i="2"/>
  <c r="E7" i="2"/>
  <c r="D7" i="2"/>
  <c r="C7" i="2"/>
  <c r="G6" i="2"/>
  <c r="F6" i="2"/>
  <c r="E6" i="2"/>
  <c r="D6" i="2"/>
  <c r="C6" i="2"/>
  <c r="D5" i="2"/>
  <c r="E5" i="2"/>
  <c r="F5" i="2"/>
  <c r="C5" i="2"/>
  <c r="G68" i="1"/>
  <c r="F68" i="1"/>
  <c r="E68" i="1"/>
  <c r="D68" i="1"/>
  <c r="C68" i="1"/>
  <c r="G67" i="1"/>
  <c r="F67" i="1"/>
  <c r="E67" i="1"/>
  <c r="D67" i="1"/>
  <c r="C67" i="1"/>
  <c r="E61" i="1"/>
  <c r="G60" i="1"/>
  <c r="F60" i="1"/>
  <c r="E60" i="1"/>
  <c r="D60" i="1"/>
  <c r="C60" i="1"/>
  <c r="G59" i="1"/>
  <c r="F59" i="1"/>
  <c r="E59" i="1"/>
  <c r="D59" i="1"/>
  <c r="C59" i="1"/>
  <c r="G52" i="1"/>
  <c r="F52" i="1"/>
  <c r="E52" i="1"/>
  <c r="D52" i="1"/>
  <c r="C52" i="1"/>
  <c r="G51" i="1"/>
  <c r="F51" i="1"/>
  <c r="E51" i="1"/>
  <c r="D51" i="1"/>
  <c r="C51" i="1"/>
  <c r="G45" i="1"/>
  <c r="F45" i="1"/>
  <c r="E45" i="1"/>
  <c r="D45" i="1"/>
  <c r="C45" i="1"/>
  <c r="G44" i="1"/>
  <c r="F44" i="1"/>
  <c r="E44" i="1"/>
  <c r="D44" i="1"/>
  <c r="C44" i="1"/>
  <c r="G37" i="1"/>
  <c r="F37" i="1"/>
  <c r="E37" i="1"/>
  <c r="D37" i="1"/>
  <c r="C37" i="1"/>
  <c r="G36" i="1"/>
  <c r="F36" i="1"/>
  <c r="E36" i="1"/>
  <c r="D36" i="1"/>
  <c r="C36" i="1"/>
  <c r="G30" i="1"/>
  <c r="G29" i="1"/>
  <c r="F29" i="1"/>
  <c r="E29" i="1"/>
  <c r="D29" i="1"/>
  <c r="C29" i="1"/>
  <c r="G28" i="1"/>
  <c r="F28" i="1"/>
  <c r="E28" i="1"/>
  <c r="D28" i="1"/>
  <c r="C28" i="1"/>
  <c r="G23" i="1"/>
  <c r="F23" i="1"/>
  <c r="C23" i="1"/>
  <c r="G22" i="1"/>
  <c r="F22" i="1"/>
  <c r="E22" i="1"/>
  <c r="D22" i="1"/>
  <c r="C22" i="1"/>
  <c r="G21" i="1"/>
  <c r="F21" i="1"/>
  <c r="E21" i="1"/>
  <c r="D21" i="1"/>
  <c r="C21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7" i="1"/>
  <c r="F7" i="1"/>
  <c r="E7" i="1"/>
  <c r="D7" i="1"/>
  <c r="C7" i="1"/>
  <c r="G6" i="1"/>
  <c r="F6" i="1"/>
  <c r="E6" i="1"/>
  <c r="D6" i="1"/>
  <c r="C6" i="1"/>
  <c r="D5" i="1"/>
  <c r="E5" i="1"/>
  <c r="F5" i="1"/>
  <c r="G5" i="1"/>
  <c r="C5" i="1"/>
  <c r="I35" i="10"/>
  <c r="H35" i="10"/>
  <c r="I34" i="10"/>
  <c r="H34" i="10"/>
  <c r="I33" i="10"/>
  <c r="H33" i="10"/>
  <c r="R32" i="10"/>
  <c r="Q32" i="10"/>
  <c r="P32" i="10"/>
  <c r="O32" i="10"/>
  <c r="N32" i="10"/>
  <c r="M32" i="10"/>
  <c r="I32" i="10"/>
  <c r="H32" i="10"/>
  <c r="I31" i="10"/>
  <c r="H31" i="10"/>
  <c r="I30" i="10"/>
  <c r="H30" i="10"/>
  <c r="R29" i="10"/>
  <c r="R35" i="10" s="1"/>
  <c r="Q29" i="10"/>
  <c r="Q35" i="10"/>
  <c r="P29" i="10"/>
  <c r="P35" i="10" s="1"/>
  <c r="O29" i="10"/>
  <c r="O35" i="10"/>
  <c r="N29" i="10"/>
  <c r="N35" i="10" s="1"/>
  <c r="M29" i="10"/>
  <c r="M35" i="10"/>
  <c r="I29" i="10"/>
  <c r="H29" i="10"/>
  <c r="I28" i="10"/>
  <c r="H28" i="10"/>
  <c r="I24" i="10"/>
  <c r="H24" i="10"/>
  <c r="I23" i="10"/>
  <c r="H23" i="10"/>
  <c r="I22" i="10"/>
  <c r="H22" i="10"/>
  <c r="R21" i="10"/>
  <c r="R24" i="10" s="1"/>
  <c r="Q21" i="10"/>
  <c r="P21" i="10"/>
  <c r="O21" i="10"/>
  <c r="N21" i="10"/>
  <c r="N24" i="10" s="1"/>
  <c r="M21" i="10"/>
  <c r="I21" i="10"/>
  <c r="H21" i="10"/>
  <c r="I20" i="10"/>
  <c r="H20" i="10"/>
  <c r="I19" i="10"/>
  <c r="H19" i="10"/>
  <c r="R18" i="10"/>
  <c r="Q18" i="10"/>
  <c r="Q24" i="10" s="1"/>
  <c r="P18" i="10"/>
  <c r="P24" i="10"/>
  <c r="O18" i="10"/>
  <c r="O24" i="10" s="1"/>
  <c r="N18" i="10"/>
  <c r="M18" i="10"/>
  <c r="M24" i="10" s="1"/>
  <c r="I18" i="10"/>
  <c r="H18" i="10"/>
  <c r="I17" i="10"/>
  <c r="H17" i="10"/>
  <c r="I13" i="10"/>
  <c r="H13" i="10"/>
  <c r="I12" i="10"/>
  <c r="H12" i="10"/>
  <c r="I11" i="10"/>
  <c r="H11" i="10"/>
  <c r="R10" i="10"/>
  <c r="Q10" i="10"/>
  <c r="P10" i="10"/>
  <c r="O10" i="10"/>
  <c r="N10" i="10"/>
  <c r="M10" i="10"/>
  <c r="I10" i="10"/>
  <c r="H10" i="10"/>
  <c r="I9" i="10"/>
  <c r="H9" i="10"/>
  <c r="I8" i="10"/>
  <c r="H8" i="10"/>
  <c r="R7" i="10"/>
  <c r="R13" i="10" s="1"/>
  <c r="Q7" i="10"/>
  <c r="Q13" i="10"/>
  <c r="P7" i="10"/>
  <c r="P13" i="10" s="1"/>
  <c r="O7" i="10"/>
  <c r="O13" i="10"/>
  <c r="N7" i="10"/>
  <c r="N13" i="10" s="1"/>
  <c r="M7" i="10"/>
  <c r="M13" i="10"/>
  <c r="I7" i="10"/>
  <c r="H7" i="10"/>
  <c r="I6" i="10"/>
  <c r="H6" i="10"/>
  <c r="D69" i="2"/>
  <c r="C65" i="2"/>
  <c r="F61" i="2"/>
  <c r="H49" i="9"/>
  <c r="H48" i="9"/>
  <c r="G48" i="9"/>
  <c r="F48" i="9"/>
  <c r="E48" i="9"/>
  <c r="D48" i="9"/>
  <c r="C48" i="9"/>
  <c r="H47" i="9"/>
  <c r="G47" i="9"/>
  <c r="F47" i="9"/>
  <c r="E47" i="9"/>
  <c r="D47" i="9"/>
  <c r="C47" i="9"/>
  <c r="C30" i="9"/>
  <c r="H30" i="9"/>
  <c r="H29" i="9"/>
  <c r="G29" i="9"/>
  <c r="F29" i="9"/>
  <c r="E29" i="9"/>
  <c r="D29" i="9"/>
  <c r="C29" i="9"/>
  <c r="H28" i="9"/>
  <c r="G28" i="9"/>
  <c r="F28" i="9"/>
  <c r="E28" i="9"/>
  <c r="D28" i="9"/>
  <c r="C28" i="9"/>
  <c r="D31" i="1"/>
  <c r="F19" i="2"/>
  <c r="D16" i="1"/>
  <c r="I12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M48" i="5"/>
  <c r="L48" i="5"/>
  <c r="M47" i="5"/>
  <c r="L47" i="5"/>
  <c r="M46" i="5"/>
  <c r="L46" i="5"/>
  <c r="M19" i="5"/>
  <c r="L19" i="5"/>
  <c r="M18" i="5"/>
  <c r="L18" i="5"/>
  <c r="M20" i="5"/>
  <c r="L20" i="5" l="1"/>
  <c r="M49" i="5"/>
  <c r="L49" i="5"/>
  <c r="F31" i="9"/>
  <c r="C31" i="9"/>
  <c r="G31" i="9"/>
  <c r="G49" i="9"/>
  <c r="G57" i="2" s="1"/>
  <c r="C50" i="9"/>
  <c r="G50" i="9"/>
  <c r="G12" i="9"/>
  <c r="D30" i="2"/>
  <c r="D31" i="9"/>
  <c r="H31" i="9"/>
  <c r="D50" i="9"/>
  <c r="H50" i="9"/>
  <c r="D12" i="9"/>
  <c r="E31" i="9"/>
  <c r="E50" i="9"/>
  <c r="E12" i="9"/>
  <c r="C12" i="9"/>
  <c r="G10" i="2"/>
  <c r="H12" i="9"/>
  <c r="D11" i="1"/>
  <c r="C9" i="1"/>
  <c r="G9" i="2"/>
  <c r="F12" i="9"/>
  <c r="F50" i="9"/>
  <c r="F39" i="1"/>
  <c r="D43" i="2"/>
  <c r="F46" i="2"/>
  <c r="D30" i="9"/>
  <c r="C34" i="2" s="1"/>
  <c r="F11" i="1"/>
  <c r="D24" i="2"/>
  <c r="F32" i="1"/>
  <c r="D53" i="2"/>
  <c r="C66" i="2"/>
  <c r="D70" i="1"/>
  <c r="C49" i="9"/>
  <c r="F55" i="1"/>
  <c r="F56" i="2"/>
  <c r="F62" i="2"/>
  <c r="D65" i="2"/>
  <c r="E66" i="2"/>
  <c r="E10" i="1"/>
  <c r="D20" i="2"/>
  <c r="F31" i="2"/>
  <c r="D39" i="2"/>
  <c r="D62" i="1"/>
  <c r="F65" i="2"/>
  <c r="E9" i="1"/>
  <c r="C11" i="2"/>
  <c r="G11" i="2"/>
  <c r="E20" i="2"/>
  <c r="F38" i="2"/>
  <c r="F42" i="2"/>
  <c r="E8" i="2"/>
  <c r="F9" i="1"/>
  <c r="G12" i="2"/>
  <c r="E11" i="1"/>
  <c r="C20" i="2"/>
  <c r="G20" i="2"/>
  <c r="F33" i="2"/>
  <c r="D38" i="2"/>
  <c r="D42" i="2"/>
  <c r="E43" i="2"/>
  <c r="F47" i="2"/>
  <c r="F54" i="2"/>
  <c r="C10" i="1"/>
  <c r="F10" i="2"/>
  <c r="G66" i="2"/>
  <c r="G8" i="1"/>
  <c r="D9" i="2"/>
  <c r="D10" i="2"/>
  <c r="D33" i="2"/>
  <c r="C43" i="2"/>
  <c r="G43" i="2"/>
  <c r="D47" i="1"/>
  <c r="D54" i="1"/>
  <c r="D66" i="2"/>
  <c r="C33" i="1"/>
  <c r="C33" i="2"/>
  <c r="E33" i="2"/>
  <c r="E33" i="1"/>
  <c r="G33" i="1"/>
  <c r="G33" i="2"/>
  <c r="E38" i="1"/>
  <c r="E38" i="2"/>
  <c r="G39" i="1"/>
  <c r="G39" i="2"/>
  <c r="C53" i="2"/>
  <c r="C53" i="1"/>
  <c r="E53" i="1"/>
  <c r="E53" i="2"/>
  <c r="D55" i="2"/>
  <c r="C56" i="1"/>
  <c r="C56" i="2"/>
  <c r="D61" i="2"/>
  <c r="C61" i="2"/>
  <c r="C61" i="1"/>
  <c r="E69" i="1"/>
  <c r="E69" i="2"/>
  <c r="D10" i="1"/>
  <c r="F33" i="1"/>
  <c r="D38" i="1"/>
  <c r="F54" i="1"/>
  <c r="G8" i="2"/>
  <c r="E11" i="2"/>
  <c r="F32" i="2"/>
  <c r="C24" i="1"/>
  <c r="C24" i="2"/>
  <c r="C16" i="1"/>
  <c r="C16" i="2"/>
  <c r="G16" i="1"/>
  <c r="G16" i="2"/>
  <c r="D23" i="2"/>
  <c r="E23" i="2"/>
  <c r="E23" i="1"/>
  <c r="E24" i="2"/>
  <c r="E24" i="1"/>
  <c r="C30" i="2"/>
  <c r="C30" i="1"/>
  <c r="C32" i="2"/>
  <c r="C32" i="1"/>
  <c r="C39" i="1"/>
  <c r="C39" i="2"/>
  <c r="D8" i="1"/>
  <c r="D8" i="2"/>
  <c r="F11" i="2"/>
  <c r="F20" i="2"/>
  <c r="F24" i="2"/>
  <c r="E30" i="9"/>
  <c r="C31" i="1"/>
  <c r="C31" i="2"/>
  <c r="G31" i="1"/>
  <c r="G31" i="2"/>
  <c r="D32" i="2"/>
  <c r="G32" i="2"/>
  <c r="G32" i="1"/>
  <c r="C38" i="2"/>
  <c r="C38" i="1"/>
  <c r="G30" i="9"/>
  <c r="G34" i="1" s="1"/>
  <c r="D39" i="1"/>
  <c r="E42" i="2"/>
  <c r="F43" i="2"/>
  <c r="D46" i="2"/>
  <c r="C46" i="2"/>
  <c r="C46" i="1"/>
  <c r="C47" i="1"/>
  <c r="C47" i="2"/>
  <c r="G47" i="1"/>
  <c r="G47" i="2"/>
  <c r="E49" i="9"/>
  <c r="F53" i="1"/>
  <c r="G53" i="2"/>
  <c r="G53" i="1"/>
  <c r="E54" i="2"/>
  <c r="E54" i="1"/>
  <c r="E55" i="1"/>
  <c r="E55" i="2"/>
  <c r="D56" i="1"/>
  <c r="D49" i="9"/>
  <c r="F61" i="1"/>
  <c r="G61" i="2"/>
  <c r="G61" i="1"/>
  <c r="E62" i="2"/>
  <c r="E62" i="1"/>
  <c r="G65" i="2"/>
  <c r="F69" i="1"/>
  <c r="G69" i="2"/>
  <c r="G69" i="1"/>
  <c r="E70" i="2"/>
  <c r="E70" i="1"/>
  <c r="G9" i="1"/>
  <c r="C11" i="1"/>
  <c r="G11" i="1"/>
  <c r="F31" i="1"/>
  <c r="F47" i="1"/>
  <c r="D55" i="1"/>
  <c r="F70" i="1"/>
  <c r="E9" i="2"/>
  <c r="D16" i="2"/>
  <c r="F53" i="2"/>
  <c r="F55" i="2"/>
  <c r="D70" i="2"/>
  <c r="C69" i="2"/>
  <c r="C69" i="1"/>
  <c r="F70" i="2"/>
  <c r="D9" i="1"/>
  <c r="F10" i="1"/>
  <c r="D23" i="1"/>
  <c r="D30" i="1"/>
  <c r="D32" i="1"/>
  <c r="D53" i="1"/>
  <c r="F62" i="1"/>
  <c r="C10" i="2"/>
  <c r="D31" i="2"/>
  <c r="D56" i="2"/>
  <c r="D62" i="2"/>
  <c r="E16" i="1"/>
  <c r="E16" i="2"/>
  <c r="G24" i="1"/>
  <c r="G24" i="2"/>
  <c r="F38" i="1"/>
  <c r="G38" i="2"/>
  <c r="G38" i="1"/>
  <c r="E39" i="2"/>
  <c r="E39" i="1"/>
  <c r="E46" i="1"/>
  <c r="E46" i="2"/>
  <c r="C55" i="2"/>
  <c r="C55" i="1"/>
  <c r="G56" i="1"/>
  <c r="G56" i="2"/>
  <c r="F8" i="1"/>
  <c r="F8" i="2"/>
  <c r="C9" i="2"/>
  <c r="F9" i="2"/>
  <c r="E10" i="2"/>
  <c r="D11" i="2"/>
  <c r="F16" i="1"/>
  <c r="F16" i="2"/>
  <c r="G19" i="2"/>
  <c r="D24" i="1"/>
  <c r="F30" i="1"/>
  <c r="E30" i="1"/>
  <c r="E30" i="2"/>
  <c r="E31" i="2"/>
  <c r="E31" i="1"/>
  <c r="E32" i="1"/>
  <c r="E32" i="2"/>
  <c r="D33" i="1"/>
  <c r="F30" i="9"/>
  <c r="F39" i="2"/>
  <c r="C42" i="2"/>
  <c r="G42" i="2"/>
  <c r="F46" i="1"/>
  <c r="G46" i="2"/>
  <c r="G46" i="1"/>
  <c r="E47" i="2"/>
  <c r="E47" i="1"/>
  <c r="F49" i="9"/>
  <c r="C54" i="1"/>
  <c r="C54" i="2"/>
  <c r="G54" i="1"/>
  <c r="G54" i="2"/>
  <c r="G55" i="2"/>
  <c r="G55" i="1"/>
  <c r="E56" i="2"/>
  <c r="E56" i="1"/>
  <c r="C62" i="1"/>
  <c r="C62" i="2"/>
  <c r="G62" i="1"/>
  <c r="G62" i="2"/>
  <c r="E65" i="2"/>
  <c r="F66" i="2"/>
  <c r="C70" i="1"/>
  <c r="C70" i="2"/>
  <c r="G70" i="1"/>
  <c r="G70" i="2"/>
  <c r="G10" i="1"/>
  <c r="D46" i="1"/>
  <c r="F56" i="1"/>
  <c r="D61" i="1"/>
  <c r="D69" i="1"/>
  <c r="F30" i="2"/>
  <c r="D47" i="2"/>
  <c r="D54" i="2"/>
  <c r="F69" i="2"/>
  <c r="E8" i="1"/>
  <c r="F24" i="1"/>
  <c r="C34" i="1" l="1"/>
  <c r="G34" i="2"/>
  <c r="G57" i="1"/>
  <c r="C12" i="1"/>
  <c r="C12" i="2"/>
  <c r="G12" i="1"/>
  <c r="D58" i="1"/>
  <c r="D58" i="2"/>
  <c r="C57" i="2"/>
  <c r="C57" i="1"/>
  <c r="D35" i="1"/>
  <c r="D35" i="2"/>
  <c r="E57" i="1"/>
  <c r="E57" i="2"/>
  <c r="G35" i="1"/>
  <c r="G35" i="2"/>
  <c r="E35" i="1"/>
  <c r="D57" i="2"/>
  <c r="D57" i="1"/>
  <c r="F34" i="1"/>
  <c r="F34" i="2"/>
  <c r="E12" i="2"/>
  <c r="E12" i="1"/>
  <c r="D12" i="1"/>
  <c r="D12" i="2"/>
  <c r="E34" i="1"/>
  <c r="E34" i="2"/>
  <c r="G58" i="1"/>
  <c r="G58" i="2"/>
  <c r="E58" i="1"/>
  <c r="E35" i="2"/>
  <c r="F35" i="2"/>
  <c r="F35" i="1"/>
  <c r="F12" i="2"/>
  <c r="F57" i="2"/>
  <c r="F57" i="1"/>
  <c r="E58" i="2"/>
  <c r="C58" i="1"/>
  <c r="C58" i="2"/>
  <c r="C35" i="1"/>
  <c r="C35" i="2"/>
  <c r="D34" i="2"/>
  <c r="D34" i="1"/>
  <c r="F58" i="2"/>
  <c r="F58" i="1"/>
  <c r="F12" i="1"/>
</calcChain>
</file>

<file path=xl/sharedStrings.xml><?xml version="1.0" encoding="utf-8"?>
<sst xmlns="http://schemas.openxmlformats.org/spreadsheetml/2006/main" count="508" uniqueCount="69">
  <si>
    <t>Ravenna</t>
  </si>
  <si>
    <t>var. 2020-2019</t>
  </si>
  <si>
    <t>var 2021-2020</t>
  </si>
  <si>
    <t>var.2022-2021</t>
  </si>
  <si>
    <t>var. 2023 -2022</t>
  </si>
  <si>
    <t>Occupati (15-89 anni)</t>
  </si>
  <si>
    <t>m</t>
  </si>
  <si>
    <t>f</t>
  </si>
  <si>
    <t xml:space="preserve">tot. </t>
  </si>
  <si>
    <t>dif. gen.</t>
  </si>
  <si>
    <t>Persone in cerca di occupazione (15-89 anni)</t>
  </si>
  <si>
    <t>tot.</t>
  </si>
  <si>
    <t>Forze di lavoro (15-89anni)</t>
  </si>
  <si>
    <t>Inattivi (15-64 anni)</t>
  </si>
  <si>
    <t>Inattivi (15-74 anni)</t>
  </si>
  <si>
    <t>Italia</t>
  </si>
  <si>
    <t>Emilia-Romagna</t>
  </si>
  <si>
    <t>Occupazione dipendenti per carattere dell'occupazione in provincia di Ravenna, Emilia-Romagna, Italia.</t>
  </si>
  <si>
    <t>Dati in valore asssoluto (migliaia) e variazione %</t>
  </si>
  <si>
    <t xml:space="preserve">Valore </t>
  </si>
  <si>
    <t>%</t>
  </si>
  <si>
    <t>Dipendenti</t>
  </si>
  <si>
    <t>Indipendenti</t>
  </si>
  <si>
    <t>Totale (calcolo con tutti i decimali)</t>
  </si>
  <si>
    <t>Occupazione in provincia di Ravenna, Emilia-Romagna, Italia per attività economica</t>
  </si>
  <si>
    <t>dati in valore asssoluto (migliaia) e variazione %</t>
  </si>
  <si>
    <t>Agricoltura, silvicoltura e pesca</t>
  </si>
  <si>
    <t>Industria</t>
  </si>
  <si>
    <t/>
  </si>
  <si>
    <t>di cui Industria in senso stretto</t>
  </si>
  <si>
    <t>Costruzioni</t>
  </si>
  <si>
    <t>Servizi</t>
  </si>
  <si>
    <t xml:space="preserve"> di cui commercio, alberghi e ristoranti</t>
  </si>
  <si>
    <t>altre attività dei servizi</t>
  </si>
  <si>
    <t>Totale</t>
  </si>
  <si>
    <t>Tasso di occupazione (20-64) per genere in provincia di Ravenna, Emilia-Romagna, Italia. Valori percentuali.</t>
  </si>
  <si>
    <t xml:space="preserve">Dimensione : Lavoro e conciliazione tempi di vita </t>
  </si>
  <si>
    <t>Tema: Lavoro</t>
  </si>
  <si>
    <t>Sottotema: Occupazione</t>
  </si>
  <si>
    <t>Indicatore: Tasso di occupazione (20-64anni)</t>
  </si>
  <si>
    <t>p.p.</t>
  </si>
  <si>
    <t xml:space="preserve"> Ravenna </t>
  </si>
  <si>
    <t xml:space="preserve">E-R </t>
  </si>
  <si>
    <t>Ita</t>
  </si>
  <si>
    <t>Tasso di occupazione (15-29 anni)per genere in provincia di Ravenna, Emilia-Romagna, Italia. Valori percentuali.</t>
  </si>
  <si>
    <t>Indicatore: Tasso di occupazione (15-29anni)</t>
  </si>
  <si>
    <t>Tasso di disoccupazione (15-74 anni)per genere in provincia di Ravenna,  Emilia-Romagna, Italia. Valori percentuali.</t>
  </si>
  <si>
    <t>Sottotema: Disoccupazione</t>
  </si>
  <si>
    <t>Indicatore: Tasso di disoccupazione (15-74anni)</t>
  </si>
  <si>
    <t>Tasso di disoccupazione (15-34 anni)per genere in provincia di Ravenna, Emilia-Romagna, Italia. Valori percentuali.</t>
  </si>
  <si>
    <t>Tema: Mercato del lavoro</t>
  </si>
  <si>
    <t>Indicatore: Tasso di disoccupazione (15-34anni)</t>
  </si>
  <si>
    <t>Tasso di inattività (15-74 anni)per genere in provincia di Ravenna, Emilia-Romagna, Italia. Valori percentuali.</t>
  </si>
  <si>
    <t>Sottotema: Partecipazione</t>
  </si>
  <si>
    <t>Indicatore: Tasso di inattività (15-74anni)</t>
  </si>
  <si>
    <t>Tasso di inattività (15-29 anni)per genere in provincia di Ravenna, Emilia-Romagna, Italia. Valori percentuali.</t>
  </si>
  <si>
    <t>Indicatore: Tasso di inattività (15-29anni)</t>
  </si>
  <si>
    <t>Rilevazione sulle forze di lavoro dell’ISTAT - Elaborazione: Provincia di Ravenna - Servizio Statistica e promozione delle pari opportunità</t>
  </si>
  <si>
    <t>Rilevazione sulle forze di lavoro dell’ISTAT - Elaborazione CGIL e Provincia di Ravenna - Servizio Statistica e promozione delle pari opportunità</t>
  </si>
  <si>
    <t>var. 2019-2018</t>
  </si>
  <si>
    <t xml:space="preserve">dif. gen. </t>
  </si>
  <si>
    <t>dif. gen. relativa % rispetto ai maschi</t>
  </si>
  <si>
    <t>Occupati, disoccupati, forze di lavoro, inattivi per sesso in provincia di Ravenna, Emilia-Romagna, Italia. Anni 2018-2023. Valori assoluti (in migliaia)</t>
  </si>
  <si>
    <t>Occupati, disoccupati, forze di lavoro, inattivi per sesso in provincia di Ravenna, Emilia-Romagna, Italia. Anni 2018-2023. Valori in migliaia. Per la differenza di genere p.p.</t>
  </si>
  <si>
    <t>Occupati, disoccupati, forze di lavoro, inattivi per sesso in provincia di Ravenna, Emilia-Romagna, Italia. Anni 2018-2023. Valori percentuali.</t>
  </si>
  <si>
    <t>Var. 2023 su 2022</t>
  </si>
  <si>
    <t>Var. 2023 su 2019 (confronto periodo pre pandemia)</t>
  </si>
  <si>
    <t>Var. 2023 su 2019</t>
  </si>
  <si>
    <r>
      <t xml:space="preserve">dif. gen. </t>
    </r>
    <r>
      <rPr>
        <sz val="11"/>
        <color rgb="FFFF0000"/>
        <rFont val="Arial Narrow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</si>
</sst>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_ ;\-#,##0.0\ "/>
    <numFmt numFmtId="167" formatCode="_-* #,##0.00\ _€_-;\-* #,##0.00\ _€_-;_-* &quot;-&quot;??\ _€_-;_-@_-"/>
    <numFmt numFmtId="168" formatCode="0.0%"/>
  </numFmts>
  <fonts count="20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vertAlign val="superscript"/>
      <sz val="10"/>
      <name val="Verdana"/>
      <family val="2"/>
    </font>
    <font>
      <sz val="8"/>
      <name val="Arial"/>
      <family val="2"/>
    </font>
    <font>
      <sz val="10"/>
      <name val="Arial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1"/>
      <color rgb="FF1F497D"/>
      <name val="Arial Narrow"/>
      <family val="2"/>
    </font>
    <font>
      <i/>
      <sz val="11"/>
      <color theme="1"/>
      <name val="Arial Narrow"/>
      <family val="2"/>
    </font>
    <font>
      <b/>
      <sz val="11"/>
      <color theme="4"/>
      <name val="Arial Narrow"/>
      <family val="2"/>
    </font>
    <font>
      <i/>
      <sz val="8"/>
      <color theme="1"/>
      <name val="Arial Narrow"/>
      <family val="2"/>
    </font>
    <font>
      <b/>
      <sz val="11"/>
      <color theme="3"/>
      <name val="Arial Narrow"/>
      <family val="2"/>
    </font>
    <font>
      <sz val="11"/>
      <color theme="0"/>
      <name val="Arial Narrow"/>
      <family val="2"/>
    </font>
    <font>
      <sz val="11"/>
      <color theme="3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Aptos Narrow"/>
      <family val="2"/>
      <scheme val="minor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548DD4"/>
      </left>
      <right/>
      <top style="medium">
        <color rgb="FF548DD4"/>
      </top>
      <bottom style="medium">
        <color rgb="FF4F81BD"/>
      </bottom>
      <diagonal/>
    </border>
    <border>
      <left/>
      <right/>
      <top style="medium">
        <color rgb="FF548DD4"/>
      </top>
      <bottom style="medium">
        <color rgb="FF4F81BD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/>
      <diagonal/>
    </border>
    <border>
      <left style="medium">
        <color rgb="FF4F81BD"/>
      </left>
      <right/>
      <top style="medium">
        <color rgb="FF4F81BD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548DD4"/>
      </bottom>
      <diagonal/>
    </border>
    <border>
      <left style="medium">
        <color rgb="FF548DD4"/>
      </left>
      <right style="medium">
        <color rgb="FF548DD4"/>
      </right>
      <top style="thin">
        <color indexed="64"/>
      </top>
      <bottom style="medium">
        <color rgb="FF548DD4"/>
      </bottom>
      <diagonal/>
    </border>
    <border>
      <left style="medium">
        <color rgb="FF4F81BD"/>
      </left>
      <right/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 style="thin">
        <color indexed="64"/>
      </bottom>
      <diagonal/>
    </border>
    <border>
      <left style="medium">
        <color rgb="FF4F81BD"/>
      </left>
      <right/>
      <top/>
      <bottom style="thin">
        <color indexed="64"/>
      </bottom>
      <diagonal/>
    </border>
    <border>
      <left style="medium">
        <color rgb="FF548DD4"/>
      </left>
      <right style="medium">
        <color rgb="FF548DD4"/>
      </right>
      <top/>
      <bottom style="thin">
        <color indexed="64"/>
      </bottom>
      <diagonal/>
    </border>
    <border>
      <left style="medium">
        <color rgb="FF4F81BD"/>
      </left>
      <right/>
      <top style="thin">
        <color indexed="6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4F81BD"/>
      </right>
      <top style="medium">
        <color rgb="FF548DD4"/>
      </top>
      <bottom style="medium">
        <color rgb="FF4F81BD"/>
      </bottom>
      <diagonal/>
    </border>
    <border>
      <left style="medium">
        <color rgb="FF4F81BD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/>
      <top style="medium">
        <color rgb="FF4F81BD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4F81BD"/>
      </bottom>
      <diagonal/>
    </border>
    <border>
      <left style="thin">
        <color indexed="64"/>
      </left>
      <right/>
      <top style="thin">
        <color indexed="64"/>
      </top>
      <bottom style="medium">
        <color rgb="FF4F81BD"/>
      </bottom>
      <diagonal/>
    </border>
    <border>
      <left/>
      <right style="thin">
        <color indexed="64"/>
      </right>
      <top style="medium">
        <color rgb="FF548DD4"/>
      </top>
      <bottom style="medium">
        <color rgb="FF4F81BD"/>
      </bottom>
      <diagonal/>
    </border>
    <border>
      <left/>
      <right style="medium">
        <color rgb="FF548DD4"/>
      </right>
      <top style="medium">
        <color rgb="FF4F81BD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thin">
        <color indexed="64"/>
      </bottom>
      <diagonal/>
    </border>
    <border>
      <left/>
      <right style="medium">
        <color rgb="FF548DD4"/>
      </right>
      <top style="thin">
        <color indexed="64"/>
      </top>
      <bottom style="medium">
        <color rgb="FF4F81BD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/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medium">
        <color theme="4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/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/>
      <top style="thin">
        <color indexed="64"/>
      </top>
      <bottom style="medium">
        <color rgb="FF548DD4"/>
      </bottom>
      <diagonal/>
    </border>
    <border>
      <left style="medium">
        <color rgb="FF4F81BD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/>
      <top style="medium">
        <color rgb="FF548DD4"/>
      </top>
      <bottom style="thin">
        <color indexed="64"/>
      </bottom>
      <diagonal/>
    </border>
    <border>
      <left style="medium">
        <color rgb="FF548DD4"/>
      </left>
      <right style="medium">
        <color rgb="FF4F81BD"/>
      </right>
      <top style="medium">
        <color rgb="FF4F81BD"/>
      </top>
      <bottom/>
      <diagonal/>
    </border>
    <border>
      <left style="medium">
        <color rgb="FF548DD4"/>
      </left>
      <right style="medium">
        <color rgb="FF4F81BD"/>
      </right>
      <top/>
      <bottom/>
      <diagonal/>
    </border>
    <border>
      <left style="medium">
        <color rgb="FF548DD4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548DD4"/>
      </left>
      <right style="medium">
        <color rgb="FF4F81BD"/>
      </right>
      <top/>
      <bottom style="medium">
        <color rgb="FF548DD4"/>
      </bottom>
      <diagonal/>
    </border>
    <border>
      <left style="medium">
        <color rgb="FF548DD4"/>
      </left>
      <right style="medium">
        <color rgb="FF4F81BD"/>
      </right>
      <top style="medium">
        <color rgb="FF548DD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 tint="0.499984740745262"/>
      </right>
      <top style="medium">
        <color rgb="FF4F81BD"/>
      </top>
      <bottom style="thin">
        <color indexed="64"/>
      </bottom>
      <diagonal/>
    </border>
    <border>
      <left style="thin">
        <color indexed="64"/>
      </left>
      <right style="medium">
        <color theme="3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0.499984740745262"/>
      </right>
      <top style="thin">
        <color indexed="64"/>
      </top>
      <bottom style="medium">
        <color rgb="FF548DD4"/>
      </bottom>
      <diagonal/>
    </border>
    <border>
      <left style="thin">
        <color indexed="64"/>
      </left>
      <right style="medium">
        <color theme="3" tint="0.499984740745262"/>
      </right>
      <top style="medium">
        <color rgb="FF548DD4"/>
      </top>
      <bottom style="thin">
        <color indexed="64"/>
      </bottom>
      <diagonal/>
    </border>
    <border>
      <left/>
      <right style="medium">
        <color theme="3" tint="0.499984740745262"/>
      </right>
      <top style="medium">
        <color rgb="FF548DD4"/>
      </top>
      <bottom style="medium">
        <color rgb="FF4F81BD"/>
      </bottom>
      <diagonal/>
    </border>
    <border>
      <left/>
      <right style="medium">
        <color theme="3" tint="0.499984740745262"/>
      </right>
      <top style="medium">
        <color rgb="FF4F81BD"/>
      </top>
      <bottom style="thin">
        <color indexed="64"/>
      </bottom>
      <diagonal/>
    </border>
    <border>
      <left/>
      <right style="medium">
        <color theme="3" tint="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0.499984740745262"/>
      </right>
      <top style="thin">
        <color indexed="64"/>
      </top>
      <bottom style="medium">
        <color rgb="FF548DD4"/>
      </bottom>
      <diagonal/>
    </border>
    <border>
      <left/>
      <right style="medium">
        <color theme="3" tint="0.499984740745262"/>
      </right>
      <top style="medium">
        <color rgb="FF548DD4"/>
      </top>
      <bottom style="thin">
        <color indexed="64"/>
      </bottom>
      <diagonal/>
    </border>
    <border>
      <left style="thin">
        <color indexed="64"/>
      </left>
      <right style="medium">
        <color theme="3" tint="0.499984740745262"/>
      </right>
      <top style="thin">
        <color indexed="64"/>
      </top>
      <bottom style="medium">
        <color rgb="FF4F81BD"/>
      </bottom>
      <diagonal/>
    </border>
    <border>
      <left/>
      <right style="medium">
        <color theme="3" tint="0.499984740745262"/>
      </right>
      <top style="thin">
        <color indexed="64"/>
      </top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4"/>
      </right>
      <top style="thin">
        <color indexed="64"/>
      </top>
      <bottom style="medium">
        <color theme="4"/>
      </bottom>
      <diagonal/>
    </border>
    <border>
      <left/>
      <right/>
      <top style="thin">
        <color indexed="64"/>
      </top>
      <bottom style="medium">
        <color theme="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/>
      </right>
      <top style="medium">
        <color indexed="64"/>
      </top>
      <bottom/>
      <diagonal/>
    </border>
    <border>
      <left style="medium">
        <color theme="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4"/>
      </right>
      <top style="medium">
        <color indexed="64"/>
      </top>
      <bottom/>
      <diagonal/>
    </border>
    <border>
      <left/>
      <right style="medium">
        <color theme="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/>
  </cellStyleXfs>
  <cellXfs count="316">
    <xf numFmtId="0" fontId="0" fillId="0" borderId="0" xfId="0"/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164" fontId="8" fillId="0" borderId="9" xfId="0" applyNumberFormat="1" applyFont="1" applyBorder="1"/>
    <xf numFmtId="0" fontId="8" fillId="0" borderId="10" xfId="0" applyFont="1" applyBorder="1"/>
    <xf numFmtId="0" fontId="8" fillId="3" borderId="10" xfId="0" applyFont="1" applyFill="1" applyBorder="1"/>
    <xf numFmtId="164" fontId="8" fillId="3" borderId="9" xfId="0" applyNumberFormat="1" applyFont="1" applyFill="1" applyBorder="1"/>
    <xf numFmtId="0" fontId="7" fillId="3" borderId="11" xfId="0" applyFont="1" applyFill="1" applyBorder="1"/>
    <xf numFmtId="164" fontId="7" fillId="3" borderId="12" xfId="0" applyNumberFormat="1" applyFont="1" applyFill="1" applyBorder="1"/>
    <xf numFmtId="0" fontId="8" fillId="0" borderId="13" xfId="0" applyFont="1" applyBorder="1"/>
    <xf numFmtId="164" fontId="8" fillId="0" borderId="14" xfId="0" applyNumberFormat="1" applyFont="1" applyBorder="1"/>
    <xf numFmtId="0" fontId="8" fillId="0" borderId="15" xfId="0" applyFont="1" applyBorder="1"/>
    <xf numFmtId="164" fontId="8" fillId="0" borderId="16" xfId="0" applyNumberFormat="1" applyFont="1" applyBorder="1"/>
    <xf numFmtId="0" fontId="8" fillId="4" borderId="17" xfId="0" applyFont="1" applyFill="1" applyBorder="1"/>
    <xf numFmtId="164" fontId="8" fillId="4" borderId="9" xfId="0" applyNumberFormat="1" applyFont="1" applyFill="1" applyBorder="1"/>
    <xf numFmtId="0" fontId="7" fillId="3" borderId="17" xfId="0" applyFont="1" applyFill="1" applyBorder="1"/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8" fillId="0" borderId="20" xfId="0" applyFont="1" applyBorder="1"/>
    <xf numFmtId="164" fontId="8" fillId="0" borderId="21" xfId="0" applyNumberFormat="1" applyFont="1" applyBorder="1"/>
    <xf numFmtId="164" fontId="8" fillId="0" borderId="22" xfId="0" applyNumberFormat="1" applyFont="1" applyBorder="1"/>
    <xf numFmtId="0" fontId="8" fillId="0" borderId="23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0" fontId="8" fillId="3" borderId="23" xfId="0" applyFont="1" applyFill="1" applyBorder="1"/>
    <xf numFmtId="164" fontId="8" fillId="3" borderId="1" xfId="0" applyNumberFormat="1" applyFont="1" applyFill="1" applyBorder="1"/>
    <xf numFmtId="164" fontId="11" fillId="3" borderId="1" xfId="0" applyNumberFormat="1" applyFont="1" applyFill="1" applyBorder="1"/>
    <xf numFmtId="164" fontId="8" fillId="3" borderId="2" xfId="0" applyNumberFormat="1" applyFont="1" applyFill="1" applyBorder="1"/>
    <xf numFmtId="0" fontId="7" fillId="3" borderId="24" xfId="0" applyFont="1" applyFill="1" applyBorder="1"/>
    <xf numFmtId="164" fontId="7" fillId="3" borderId="25" xfId="0" applyNumberFormat="1" applyFont="1" applyFill="1" applyBorder="1"/>
    <xf numFmtId="0" fontId="8" fillId="4" borderId="24" xfId="0" applyFont="1" applyFill="1" applyBorder="1"/>
    <xf numFmtId="164" fontId="8" fillId="4" borderId="25" xfId="0" applyNumberFormat="1" applyFont="1" applyFill="1" applyBorder="1"/>
    <xf numFmtId="164" fontId="8" fillId="4" borderId="26" xfId="0" applyNumberFormat="1" applyFont="1" applyFill="1" applyBorder="1"/>
    <xf numFmtId="0" fontId="10" fillId="2" borderId="27" xfId="0" applyFont="1" applyFill="1" applyBorder="1" applyAlignment="1">
      <alignment horizontal="center" vertical="center" wrapText="1"/>
    </xf>
    <xf numFmtId="164" fontId="8" fillId="0" borderId="28" xfId="0" applyNumberFormat="1" applyFont="1" applyBorder="1"/>
    <xf numFmtId="164" fontId="8" fillId="0" borderId="29" xfId="0" applyNumberFormat="1" applyFont="1" applyBorder="1"/>
    <xf numFmtId="164" fontId="8" fillId="3" borderId="29" xfId="0" applyNumberFormat="1" applyFont="1" applyFill="1" applyBorder="1"/>
    <xf numFmtId="164" fontId="8" fillId="4" borderId="30" xfId="0" applyNumberFormat="1" applyFont="1" applyFill="1" applyBorder="1"/>
    <xf numFmtId="165" fontId="8" fillId="0" borderId="0" xfId="4" applyNumberFormat="1" applyFont="1"/>
    <xf numFmtId="0" fontId="8" fillId="0" borderId="0" xfId="4" applyFont="1"/>
    <xf numFmtId="0" fontId="12" fillId="0" borderId="31" xfId="4" applyFont="1" applyBorder="1" applyAlignment="1">
      <alignment horizontal="center"/>
    </xf>
    <xf numFmtId="0" fontId="12" fillId="0" borderId="32" xfId="4" applyFont="1" applyBorder="1" applyAlignment="1">
      <alignment horizontal="center"/>
    </xf>
    <xf numFmtId="0" fontId="8" fillId="0" borderId="33" xfId="4" applyFont="1" applyBorder="1"/>
    <xf numFmtId="164" fontId="8" fillId="0" borderId="34" xfId="4" applyNumberFormat="1" applyFont="1" applyBorder="1"/>
    <xf numFmtId="164" fontId="8" fillId="0" borderId="36" xfId="4" applyNumberFormat="1" applyFont="1" applyBorder="1"/>
    <xf numFmtId="0" fontId="8" fillId="0" borderId="37" xfId="4" applyFont="1" applyBorder="1"/>
    <xf numFmtId="164" fontId="8" fillId="0" borderId="40" xfId="4" applyNumberFormat="1" applyFont="1" applyBorder="1"/>
    <xf numFmtId="164" fontId="8" fillId="0" borderId="38" xfId="4" applyNumberFormat="1" applyFont="1" applyBorder="1"/>
    <xf numFmtId="0" fontId="8" fillId="0" borderId="41" xfId="4" applyFont="1" applyBorder="1"/>
    <xf numFmtId="165" fontId="8" fillId="0" borderId="42" xfId="4" applyNumberFormat="1" applyFont="1" applyBorder="1" applyAlignment="1">
      <alignment horizontal="center"/>
    </xf>
    <xf numFmtId="165" fontId="8" fillId="0" borderId="31" xfId="4" applyNumberFormat="1" applyFont="1" applyBorder="1" applyAlignment="1">
      <alignment horizontal="right"/>
    </xf>
    <xf numFmtId="165" fontId="8" fillId="0" borderId="45" xfId="4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" fontId="12" fillId="0" borderId="42" xfId="4" applyNumberFormat="1" applyFont="1" applyBorder="1" applyAlignment="1">
      <alignment horizontal="center"/>
    </xf>
    <xf numFmtId="1" fontId="12" fillId="0" borderId="32" xfId="4" applyNumberFormat="1" applyFont="1" applyBorder="1" applyAlignment="1">
      <alignment horizontal="center"/>
    </xf>
    <xf numFmtId="0" fontId="7" fillId="0" borderId="33" xfId="4" applyFont="1" applyBorder="1"/>
    <xf numFmtId="166" fontId="1" fillId="0" borderId="46" xfId="0" applyNumberFormat="1" applyFont="1" applyBorder="1" applyAlignment="1">
      <alignment horizontal="right"/>
    </xf>
    <xf numFmtId="0" fontId="7" fillId="0" borderId="37" xfId="4" applyFont="1" applyBorder="1"/>
    <xf numFmtId="0" fontId="3" fillId="0" borderId="47" xfId="2" applyFont="1" applyBorder="1" applyAlignment="1">
      <alignment horizontal="left" wrapText="1"/>
    </xf>
    <xf numFmtId="0" fontId="13" fillId="0" borderId="37" xfId="4" applyFont="1" applyBorder="1" applyAlignment="1">
      <alignment horizontal="right"/>
    </xf>
    <xf numFmtId="165" fontId="13" fillId="0" borderId="48" xfId="4" applyNumberFormat="1" applyFont="1" applyBorder="1" applyAlignment="1">
      <alignment horizontal="right"/>
    </xf>
    <xf numFmtId="164" fontId="9" fillId="0" borderId="40" xfId="4" applyNumberFormat="1" applyFont="1" applyBorder="1"/>
    <xf numFmtId="164" fontId="9" fillId="0" borderId="38" xfId="4" applyNumberFormat="1" applyFont="1" applyBorder="1"/>
    <xf numFmtId="166" fontId="4" fillId="0" borderId="46" xfId="0" applyNumberFormat="1" applyFont="1" applyBorder="1" applyAlignment="1">
      <alignment horizontal="right"/>
    </xf>
    <xf numFmtId="165" fontId="8" fillId="0" borderId="0" xfId="0" applyNumberFormat="1" applyFont="1"/>
    <xf numFmtId="0" fontId="7" fillId="0" borderId="41" xfId="4" applyFont="1" applyBorder="1"/>
    <xf numFmtId="164" fontId="8" fillId="0" borderId="49" xfId="4" applyNumberFormat="1" applyFont="1" applyBorder="1"/>
    <xf numFmtId="164" fontId="8" fillId="0" borderId="32" xfId="4" applyNumberFormat="1" applyFont="1" applyBorder="1"/>
    <xf numFmtId="164" fontId="8" fillId="0" borderId="31" xfId="4" applyNumberFormat="1" applyFont="1" applyBorder="1"/>
    <xf numFmtId="0" fontId="12" fillId="0" borderId="50" xfId="4" applyFont="1" applyBorder="1" applyAlignment="1">
      <alignment horizontal="center"/>
    </xf>
    <xf numFmtId="166" fontId="8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3" fillId="0" borderId="47" xfId="2" applyNumberFormat="1" applyFont="1" applyBorder="1" applyAlignment="1">
      <alignment horizontal="left" wrapText="1"/>
    </xf>
    <xf numFmtId="166" fontId="4" fillId="0" borderId="46" xfId="2" applyNumberFormat="1" applyFont="1" applyBorder="1" applyAlignment="1">
      <alignment horizontal="right"/>
    </xf>
    <xf numFmtId="164" fontId="4" fillId="0" borderId="46" xfId="2" applyNumberFormat="1" applyFont="1" applyBorder="1" applyAlignment="1">
      <alignment horizontal="right"/>
    </xf>
    <xf numFmtId="0" fontId="14" fillId="0" borderId="52" xfId="0" applyFont="1" applyBorder="1"/>
    <xf numFmtId="0" fontId="14" fillId="0" borderId="38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53" xfId="0" applyFont="1" applyBorder="1"/>
    <xf numFmtId="0" fontId="8" fillId="0" borderId="38" xfId="0" applyFont="1" applyBorder="1"/>
    <xf numFmtId="164" fontId="8" fillId="0" borderId="53" xfId="0" applyNumberFormat="1" applyFont="1" applyBorder="1"/>
    <xf numFmtId="0" fontId="8" fillId="0" borderId="31" xfId="0" applyFont="1" applyBorder="1"/>
    <xf numFmtId="164" fontId="8" fillId="0" borderId="42" xfId="0" applyNumberFormat="1" applyFont="1" applyBorder="1"/>
    <xf numFmtId="164" fontId="8" fillId="0" borderId="0" xfId="1" applyNumberFormat="1" applyFont="1" applyFill="1" applyAlignment="1">
      <alignment horizontal="right"/>
    </xf>
    <xf numFmtId="0" fontId="8" fillId="0" borderId="38" xfId="4" applyFont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0" fontId="8" fillId="0" borderId="54" xfId="4" applyFont="1" applyBorder="1" applyAlignment="1">
      <alignment horizontal="center" wrapText="1"/>
    </xf>
    <xf numFmtId="0" fontId="8" fillId="0" borderId="55" xfId="4" applyFont="1" applyBorder="1" applyAlignment="1">
      <alignment horizontal="center" wrapText="1"/>
    </xf>
    <xf numFmtId="0" fontId="8" fillId="0" borderId="37" xfId="0" applyFont="1" applyBorder="1"/>
    <xf numFmtId="164" fontId="8" fillId="0" borderId="1" xfId="4" applyNumberFormat="1" applyFont="1" applyBorder="1"/>
    <xf numFmtId="164" fontId="8" fillId="0" borderId="54" xfId="4" applyNumberFormat="1" applyFont="1" applyBorder="1"/>
    <xf numFmtId="164" fontId="8" fillId="0" borderId="55" xfId="4" applyNumberFormat="1" applyFont="1" applyBorder="1"/>
    <xf numFmtId="0" fontId="8" fillId="0" borderId="41" xfId="0" applyFont="1" applyBorder="1"/>
    <xf numFmtId="168" fontId="8" fillId="0" borderId="0" xfId="0" applyNumberFormat="1" applyFont="1"/>
    <xf numFmtId="0" fontId="8" fillId="3" borderId="31" xfId="0" applyFont="1" applyFill="1" applyBorder="1"/>
    <xf numFmtId="0" fontId="14" fillId="0" borderId="37" xfId="0" applyFont="1" applyBorder="1"/>
    <xf numFmtId="0" fontId="14" fillId="0" borderId="3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4" fontId="5" fillId="0" borderId="0" xfId="2" applyNumberFormat="1" applyFont="1"/>
    <xf numFmtId="0" fontId="14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5" fillId="0" borderId="0" xfId="2" applyFont="1"/>
    <xf numFmtId="164" fontId="5" fillId="0" borderId="0" xfId="3" applyNumberFormat="1" applyFont="1"/>
    <xf numFmtId="0" fontId="8" fillId="3" borderId="0" xfId="0" applyFont="1" applyFill="1"/>
    <xf numFmtId="164" fontId="4" fillId="0" borderId="46" xfId="0" applyNumberFormat="1" applyFont="1" applyBorder="1" applyAlignment="1">
      <alignment horizontal="right"/>
    </xf>
    <xf numFmtId="164" fontId="3" fillId="0" borderId="47" xfId="0" applyNumberFormat="1" applyFont="1" applyBorder="1" applyAlignment="1">
      <alignment horizontal="left" wrapText="1"/>
    </xf>
    <xf numFmtId="168" fontId="7" fillId="3" borderId="57" xfId="0" applyNumberFormat="1" applyFont="1" applyFill="1" applyBorder="1"/>
    <xf numFmtId="168" fontId="7" fillId="3" borderId="58" xfId="0" applyNumberFormat="1" applyFont="1" applyFill="1" applyBorder="1"/>
    <xf numFmtId="0" fontId="15" fillId="0" borderId="0" xfId="0" applyFont="1"/>
    <xf numFmtId="168" fontId="15" fillId="0" borderId="0" xfId="5" applyNumberFormat="1" applyFont="1"/>
    <xf numFmtId="0" fontId="8" fillId="0" borderId="59" xfId="0" applyFont="1" applyBorder="1"/>
    <xf numFmtId="168" fontId="7" fillId="3" borderId="25" xfId="0" applyNumberFormat="1" applyFont="1" applyFill="1" applyBorder="1"/>
    <xf numFmtId="168" fontId="7" fillId="3" borderId="26" xfId="0" applyNumberFormat="1" applyFont="1" applyFill="1" applyBorder="1"/>
    <xf numFmtId="168" fontId="7" fillId="3" borderId="1" xfId="0" applyNumberFormat="1" applyFont="1" applyFill="1" applyBorder="1"/>
    <xf numFmtId="164" fontId="15" fillId="0" borderId="0" xfId="0" applyNumberFormat="1" applyFont="1"/>
    <xf numFmtId="0" fontId="8" fillId="3" borderId="38" xfId="4" applyFont="1" applyFill="1" applyBorder="1" applyAlignment="1">
      <alignment horizontal="center" wrapText="1"/>
    </xf>
    <xf numFmtId="0" fontId="8" fillId="3" borderId="1" xfId="4" applyFont="1" applyFill="1" applyBorder="1" applyAlignment="1">
      <alignment horizontal="center" wrapText="1"/>
    </xf>
    <xf numFmtId="0" fontId="8" fillId="3" borderId="54" xfId="4" applyFont="1" applyFill="1" applyBorder="1" applyAlignment="1">
      <alignment horizontal="center" wrapText="1"/>
    </xf>
    <xf numFmtId="0" fontId="8" fillId="3" borderId="55" xfId="4" applyFont="1" applyFill="1" applyBorder="1" applyAlignment="1">
      <alignment horizontal="center" wrapText="1"/>
    </xf>
    <xf numFmtId="164" fontId="8" fillId="3" borderId="38" xfId="4" applyNumberFormat="1" applyFont="1" applyFill="1" applyBorder="1"/>
    <xf numFmtId="164" fontId="8" fillId="3" borderId="1" xfId="4" applyNumberFormat="1" applyFont="1" applyFill="1" applyBorder="1"/>
    <xf numFmtId="164" fontId="8" fillId="3" borderId="54" xfId="4" applyNumberFormat="1" applyFont="1" applyFill="1" applyBorder="1"/>
    <xf numFmtId="164" fontId="8" fillId="3" borderId="55" xfId="4" applyNumberFormat="1" applyFont="1" applyFill="1" applyBorder="1"/>
    <xf numFmtId="0" fontId="8" fillId="0" borderId="83" xfId="4" applyFont="1" applyBorder="1" applyAlignment="1">
      <alignment horizontal="center"/>
    </xf>
    <xf numFmtId="0" fontId="8" fillId="0" borderId="84" xfId="0" applyFont="1" applyBorder="1"/>
    <xf numFmtId="0" fontId="8" fillId="0" borderId="85" xfId="0" applyFont="1" applyBorder="1"/>
    <xf numFmtId="164" fontId="8" fillId="3" borderId="87" xfId="4" applyNumberFormat="1" applyFont="1" applyFill="1" applyBorder="1"/>
    <xf numFmtId="0" fontId="17" fillId="3" borderId="56" xfId="0" applyFont="1" applyFill="1" applyBorder="1" applyAlignment="1">
      <alignment wrapText="1"/>
    </xf>
    <xf numFmtId="1" fontId="8" fillId="0" borderId="21" xfId="0" applyNumberFormat="1" applyFont="1" applyBorder="1"/>
    <xf numFmtId="1" fontId="8" fillId="0" borderId="22" xfId="0" applyNumberFormat="1" applyFont="1" applyBorder="1"/>
    <xf numFmtId="1" fontId="8" fillId="0" borderId="1" xfId="0" applyNumberFormat="1" applyFont="1" applyBorder="1"/>
    <xf numFmtId="1" fontId="8" fillId="0" borderId="2" xfId="0" applyNumberFormat="1" applyFont="1" applyBorder="1"/>
    <xf numFmtId="1" fontId="8" fillId="0" borderId="60" xfId="0" applyNumberFormat="1" applyFont="1" applyBorder="1"/>
    <xf numFmtId="1" fontId="8" fillId="0" borderId="61" xfId="0" applyNumberFormat="1" applyFont="1" applyBorder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1" xfId="0" applyNumberFormat="1" applyFont="1" applyBorder="1"/>
    <xf numFmtId="3" fontId="8" fillId="0" borderId="2" xfId="0" applyNumberFormat="1" applyFont="1" applyBorder="1"/>
    <xf numFmtId="3" fontId="8" fillId="0" borderId="60" xfId="0" applyNumberFormat="1" applyFont="1" applyBorder="1"/>
    <xf numFmtId="3" fontId="8" fillId="0" borderId="61" xfId="0" applyNumberFormat="1" applyFont="1" applyBorder="1"/>
    <xf numFmtId="3" fontId="8" fillId="3" borderId="1" xfId="0" applyNumberFormat="1" applyFont="1" applyFill="1" applyBorder="1"/>
    <xf numFmtId="3" fontId="8" fillId="0" borderId="34" xfId="4" applyNumberFormat="1" applyFont="1" applyBorder="1" applyAlignment="1">
      <alignment horizontal="center"/>
    </xf>
    <xf numFmtId="3" fontId="8" fillId="0" borderId="3" xfId="4" applyNumberFormat="1" applyFont="1" applyBorder="1" applyAlignment="1">
      <alignment horizontal="center"/>
    </xf>
    <xf numFmtId="3" fontId="8" fillId="0" borderId="4" xfId="4" applyNumberFormat="1" applyFont="1" applyBorder="1" applyAlignment="1">
      <alignment horizontal="center"/>
    </xf>
    <xf numFmtId="3" fontId="8" fillId="0" borderId="35" xfId="4" applyNumberFormat="1" applyFont="1" applyBorder="1" applyAlignment="1">
      <alignment horizontal="center"/>
    </xf>
    <xf numFmtId="3" fontId="8" fillId="0" borderId="38" xfId="4" applyNumberFormat="1" applyFont="1" applyBorder="1" applyAlignment="1">
      <alignment horizontal="center"/>
    </xf>
    <xf numFmtId="3" fontId="8" fillId="0" borderId="1" xfId="4" applyNumberFormat="1" applyFont="1" applyBorder="1" applyAlignment="1">
      <alignment horizontal="center"/>
    </xf>
    <xf numFmtId="3" fontId="8" fillId="0" borderId="2" xfId="4" applyNumberFormat="1" applyFont="1" applyBorder="1" applyAlignment="1">
      <alignment horizontal="center"/>
    </xf>
    <xf numFmtId="3" fontId="8" fillId="0" borderId="39" xfId="4" applyNumberFormat="1" applyFont="1" applyBorder="1" applyAlignment="1">
      <alignment horizontal="center"/>
    </xf>
    <xf numFmtId="3" fontId="13" fillId="0" borderId="1" xfId="4" applyNumberFormat="1" applyFont="1" applyBorder="1" applyAlignment="1">
      <alignment horizontal="right"/>
    </xf>
    <xf numFmtId="3" fontId="13" fillId="0" borderId="2" xfId="4" applyNumberFormat="1" applyFont="1" applyBorder="1" applyAlignment="1">
      <alignment horizontal="right"/>
    </xf>
    <xf numFmtId="3" fontId="13" fillId="0" borderId="39" xfId="4" applyNumberFormat="1" applyFont="1" applyBorder="1" applyAlignment="1">
      <alignment horizontal="right"/>
    </xf>
    <xf numFmtId="3" fontId="8" fillId="0" borderId="31" xfId="4" applyNumberFormat="1" applyFont="1" applyBorder="1" applyAlignment="1">
      <alignment horizontal="center"/>
    </xf>
    <xf numFmtId="3" fontId="8" fillId="0" borderId="42" xfId="4" applyNumberFormat="1" applyFont="1" applyBorder="1" applyAlignment="1">
      <alignment horizontal="center"/>
    </xf>
    <xf numFmtId="3" fontId="8" fillId="0" borderId="43" xfId="4" applyNumberFormat="1" applyFont="1" applyBorder="1" applyAlignment="1">
      <alignment horizontal="center"/>
    </xf>
    <xf numFmtId="3" fontId="8" fillId="0" borderId="44" xfId="4" applyNumberFormat="1" applyFont="1" applyBorder="1" applyAlignment="1">
      <alignment horizontal="center"/>
    </xf>
    <xf numFmtId="3" fontId="8" fillId="0" borderId="51" xfId="4" applyNumberFormat="1" applyFont="1" applyBorder="1" applyAlignment="1">
      <alignment horizontal="center"/>
    </xf>
    <xf numFmtId="3" fontId="8" fillId="0" borderId="40" xfId="4" applyNumberFormat="1" applyFont="1" applyBorder="1" applyAlignment="1">
      <alignment horizontal="center"/>
    </xf>
    <xf numFmtId="3" fontId="13" fillId="0" borderId="1" xfId="4" applyNumberFormat="1" applyFont="1" applyBorder="1"/>
    <xf numFmtId="3" fontId="13" fillId="0" borderId="2" xfId="4" applyNumberFormat="1" applyFont="1" applyBorder="1"/>
    <xf numFmtId="3" fontId="13" fillId="0" borderId="40" xfId="4" applyNumberFormat="1" applyFont="1" applyBorder="1" applyAlignment="1">
      <alignment horizontal="right"/>
    </xf>
    <xf numFmtId="3" fontId="8" fillId="0" borderId="42" xfId="4" applyNumberFormat="1" applyFont="1" applyBorder="1"/>
    <xf numFmtId="3" fontId="8" fillId="0" borderId="43" xfId="4" applyNumberFormat="1" applyFont="1" applyBorder="1"/>
    <xf numFmtId="3" fontId="8" fillId="0" borderId="32" xfId="4" applyNumberFormat="1" applyFont="1" applyBorder="1" applyAlignment="1">
      <alignment horizontal="right"/>
    </xf>
    <xf numFmtId="3" fontId="8" fillId="0" borderId="3" xfId="4" applyNumberFormat="1" applyFont="1" applyBorder="1"/>
    <xf numFmtId="3" fontId="8" fillId="0" borderId="4" xfId="4" applyNumberFormat="1" applyFont="1" applyBorder="1"/>
    <xf numFmtId="3" fontId="8" fillId="0" borderId="51" xfId="4" applyNumberFormat="1" applyFont="1" applyBorder="1"/>
    <xf numFmtId="3" fontId="8" fillId="0" borderId="1" xfId="4" applyNumberFormat="1" applyFont="1" applyBorder="1"/>
    <xf numFmtId="3" fontId="8" fillId="0" borderId="2" xfId="4" applyNumberFormat="1" applyFont="1" applyBorder="1"/>
    <xf numFmtId="3" fontId="8" fillId="0" borderId="40" xfId="4" applyNumberFormat="1" applyFont="1" applyBorder="1"/>
    <xf numFmtId="3" fontId="13" fillId="0" borderId="40" xfId="4" applyNumberFormat="1" applyFont="1" applyBorder="1"/>
    <xf numFmtId="3" fontId="8" fillId="0" borderId="32" xfId="4" applyNumberFormat="1" applyFont="1" applyBorder="1"/>
    <xf numFmtId="164" fontId="8" fillId="0" borderId="38" xfId="0" applyNumberFormat="1" applyFont="1" applyBorder="1"/>
    <xf numFmtId="164" fontId="8" fillId="3" borderId="42" xfId="0" applyNumberFormat="1" applyFont="1" applyFill="1" applyBorder="1"/>
    <xf numFmtId="164" fontId="8" fillId="3" borderId="31" xfId="0" applyNumberFormat="1" applyFont="1" applyFill="1" applyBorder="1"/>
    <xf numFmtId="164" fontId="8" fillId="3" borderId="50" xfId="0" applyNumberFormat="1" applyFont="1" applyFill="1" applyBorder="1"/>
    <xf numFmtId="164" fontId="8" fillId="0" borderId="83" xfId="0" applyNumberFormat="1" applyFont="1" applyBorder="1"/>
    <xf numFmtId="164" fontId="8" fillId="0" borderId="31" xfId="0" applyNumberFormat="1" applyFont="1" applyBorder="1"/>
    <xf numFmtId="164" fontId="8" fillId="0" borderId="43" xfId="0" applyNumberFormat="1" applyFont="1" applyBorder="1"/>
    <xf numFmtId="168" fontId="7" fillId="0" borderId="57" xfId="0" applyNumberFormat="1" applyFont="1" applyBorder="1"/>
    <xf numFmtId="1" fontId="8" fillId="0" borderId="88" xfId="0" applyNumberFormat="1" applyFont="1" applyBorder="1"/>
    <xf numFmtId="1" fontId="8" fillId="0" borderId="89" xfId="0" applyNumberFormat="1" applyFont="1" applyBorder="1"/>
    <xf numFmtId="168" fontId="7" fillId="3" borderId="90" xfId="0" applyNumberFormat="1" applyFont="1" applyFill="1" applyBorder="1"/>
    <xf numFmtId="1" fontId="8" fillId="3" borderId="91" xfId="0" applyNumberFormat="1" applyFont="1" applyFill="1" applyBorder="1"/>
    <xf numFmtId="1" fontId="8" fillId="0" borderId="91" xfId="0" applyNumberFormat="1" applyFont="1" applyBorder="1"/>
    <xf numFmtId="0" fontId="10" fillId="2" borderId="92" xfId="0" applyFont="1" applyFill="1" applyBorder="1" applyAlignment="1">
      <alignment horizontal="center" vertical="center" wrapText="1"/>
    </xf>
    <xf numFmtId="3" fontId="8" fillId="0" borderId="93" xfId="0" applyNumberFormat="1" applyFont="1" applyBorder="1"/>
    <xf numFmtId="3" fontId="8" fillId="0" borderId="94" xfId="0" applyNumberFormat="1" applyFont="1" applyBorder="1"/>
    <xf numFmtId="168" fontId="7" fillId="3" borderId="95" xfId="0" applyNumberFormat="1" applyFont="1" applyFill="1" applyBorder="1"/>
    <xf numFmtId="1" fontId="8" fillId="0" borderId="93" xfId="0" applyNumberFormat="1" applyFont="1" applyBorder="1"/>
    <xf numFmtId="1" fontId="8" fillId="0" borderId="94" xfId="0" applyNumberFormat="1" applyFont="1" applyBorder="1"/>
    <xf numFmtId="3" fontId="8" fillId="0" borderId="96" xfId="0" applyNumberFormat="1" applyFont="1" applyBorder="1"/>
    <xf numFmtId="3" fontId="8" fillId="0" borderId="88" xfId="0" applyNumberFormat="1" applyFont="1" applyBorder="1"/>
    <xf numFmtId="3" fontId="8" fillId="0" borderId="89" xfId="0" applyNumberFormat="1" applyFont="1" applyBorder="1"/>
    <xf numFmtId="168" fontId="7" fillId="3" borderId="89" xfId="0" applyNumberFormat="1" applyFont="1" applyFill="1" applyBorder="1"/>
    <xf numFmtId="3" fontId="8" fillId="3" borderId="89" xfId="0" applyNumberFormat="1" applyFont="1" applyFill="1" applyBorder="1"/>
    <xf numFmtId="168" fontId="7" fillId="3" borderId="97" xfId="0" applyNumberFormat="1" applyFont="1" applyFill="1" applyBorder="1"/>
    <xf numFmtId="164" fontId="8" fillId="0" borderId="88" xfId="0" applyNumberFormat="1" applyFont="1" applyBorder="1"/>
    <xf numFmtId="164" fontId="8" fillId="0" borderId="94" xfId="0" applyNumberFormat="1" applyFont="1" applyBorder="1"/>
    <xf numFmtId="164" fontId="11" fillId="3" borderId="94" xfId="0" applyNumberFormat="1" applyFont="1" applyFill="1" applyBorder="1"/>
    <xf numFmtId="164" fontId="7" fillId="3" borderId="97" xfId="0" applyNumberFormat="1" applyFont="1" applyFill="1" applyBorder="1"/>
    <xf numFmtId="164" fontId="8" fillId="0" borderId="93" xfId="0" applyNumberFormat="1" applyFont="1" applyBorder="1"/>
    <xf numFmtId="164" fontId="8" fillId="3" borderId="94" xfId="0" applyNumberFormat="1" applyFont="1" applyFill="1" applyBorder="1"/>
    <xf numFmtId="164" fontId="8" fillId="4" borderId="98" xfId="0" applyNumberFormat="1" applyFont="1" applyFill="1" applyBorder="1"/>
    <xf numFmtId="164" fontId="8" fillId="0" borderId="89" xfId="0" applyNumberFormat="1" applyFont="1" applyBorder="1"/>
    <xf numFmtId="164" fontId="8" fillId="3" borderId="89" xfId="0" applyNumberFormat="1" applyFont="1" applyFill="1" applyBorder="1"/>
    <xf numFmtId="164" fontId="8" fillId="4" borderId="97" xfId="0" applyNumberFormat="1" applyFont="1" applyFill="1" applyBorder="1"/>
    <xf numFmtId="164" fontId="8" fillId="0" borderId="86" xfId="4" applyNumberFormat="1" applyFont="1" applyBorder="1"/>
    <xf numFmtId="164" fontId="8" fillId="3" borderId="41" xfId="0" applyNumberFormat="1" applyFont="1" applyFill="1" applyBorder="1"/>
    <xf numFmtId="164" fontId="8" fillId="3" borderId="103" xfId="0" applyNumberFormat="1" applyFont="1" applyFill="1" applyBorder="1"/>
    <xf numFmtId="164" fontId="8" fillId="3" borderId="104" xfId="0" applyNumberFormat="1" applyFont="1" applyFill="1" applyBorder="1"/>
    <xf numFmtId="164" fontId="8" fillId="0" borderId="105" xfId="0" applyNumberFormat="1" applyFont="1" applyBorder="1"/>
    <xf numFmtId="164" fontId="8" fillId="0" borderId="106" xfId="4" applyNumberFormat="1" applyFont="1" applyBorder="1"/>
    <xf numFmtId="164" fontId="8" fillId="0" borderId="107" xfId="4" applyNumberFormat="1" applyFont="1" applyBorder="1"/>
    <xf numFmtId="0" fontId="12" fillId="0" borderId="114" xfId="4" applyFont="1" applyBorder="1" applyAlignment="1">
      <alignment horizontal="center"/>
    </xf>
    <xf numFmtId="0" fontId="8" fillId="0" borderId="82" xfId="4" applyFont="1" applyBorder="1"/>
    <xf numFmtId="164" fontId="8" fillId="0" borderId="115" xfId="4" applyNumberFormat="1" applyFont="1" applyBorder="1"/>
    <xf numFmtId="0" fontId="8" fillId="0" borderId="84" xfId="4" applyFont="1" applyBorder="1"/>
    <xf numFmtId="0" fontId="8" fillId="0" borderId="85" xfId="4" applyFont="1" applyBorder="1"/>
    <xf numFmtId="3" fontId="8" fillId="0" borderId="87" xfId="4" applyNumberFormat="1" applyFont="1" applyBorder="1" applyAlignment="1">
      <alignment horizontal="center"/>
    </xf>
    <xf numFmtId="3" fontId="8" fillId="0" borderId="116" xfId="4" applyNumberFormat="1" applyFont="1" applyBorder="1" applyAlignment="1">
      <alignment horizontal="center"/>
    </xf>
    <xf numFmtId="3" fontId="8" fillId="0" borderId="117" xfId="4" applyNumberFormat="1" applyFont="1" applyBorder="1" applyAlignment="1">
      <alignment horizontal="center"/>
    </xf>
    <xf numFmtId="164" fontId="8" fillId="0" borderId="118" xfId="4" applyNumberFormat="1" applyFont="1" applyBorder="1"/>
    <xf numFmtId="164" fontId="8" fillId="0" borderId="119" xfId="4" applyNumberFormat="1" applyFont="1" applyBorder="1"/>
    <xf numFmtId="164" fontId="8" fillId="0" borderId="120" xfId="4" applyNumberFormat="1" applyFont="1" applyBorder="1"/>
    <xf numFmtId="0" fontId="14" fillId="0" borderId="121" xfId="0" applyFont="1" applyBorder="1" applyAlignment="1">
      <alignment horizontal="center"/>
    </xf>
    <xf numFmtId="164" fontId="8" fillId="0" borderId="121" xfId="0" applyNumberFormat="1" applyFont="1" applyBorder="1"/>
    <xf numFmtId="164" fontId="8" fillId="0" borderId="50" xfId="0" applyNumberFormat="1" applyFont="1" applyBorder="1"/>
    <xf numFmtId="0" fontId="14" fillId="0" borderId="122" xfId="0" applyFont="1" applyBorder="1"/>
    <xf numFmtId="0" fontId="14" fillId="0" borderId="126" xfId="0" applyFont="1" applyBorder="1"/>
    <xf numFmtId="0" fontId="14" fillId="0" borderId="127" xfId="0" applyFont="1" applyBorder="1" applyAlignment="1">
      <alignment horizontal="center"/>
    </xf>
    <xf numFmtId="0" fontId="8" fillId="0" borderId="126" xfId="0" applyFont="1" applyBorder="1"/>
    <xf numFmtId="164" fontId="8" fillId="0" borderId="127" xfId="0" applyNumberFormat="1" applyFont="1" applyBorder="1"/>
    <xf numFmtId="0" fontId="8" fillId="0" borderId="128" xfId="0" applyFont="1" applyBorder="1"/>
    <xf numFmtId="164" fontId="8" fillId="0" borderId="87" xfId="0" applyNumberFormat="1" applyFont="1" applyBorder="1"/>
    <xf numFmtId="164" fontId="8" fillId="3" borderId="87" xfId="0" applyNumberFormat="1" applyFont="1" applyFill="1" applyBorder="1"/>
    <xf numFmtId="164" fontId="8" fillId="3" borderId="129" xfId="0" applyNumberFormat="1" applyFont="1" applyFill="1" applyBorder="1"/>
    <xf numFmtId="0" fontId="8" fillId="3" borderId="83" xfId="4" applyFont="1" applyFill="1" applyBorder="1" applyAlignment="1">
      <alignment horizontal="center"/>
    </xf>
    <xf numFmtId="0" fontId="8" fillId="3" borderId="84" xfId="0" applyFont="1" applyFill="1" applyBorder="1"/>
    <xf numFmtId="164" fontId="8" fillId="3" borderId="83" xfId="0" applyNumberFormat="1" applyFont="1" applyFill="1" applyBorder="1"/>
    <xf numFmtId="0" fontId="8" fillId="3" borderId="85" xfId="0" applyFont="1" applyFill="1" applyBorder="1"/>
    <xf numFmtId="164" fontId="8" fillId="3" borderId="86" xfId="4" applyNumberFormat="1" applyFont="1" applyFill="1" applyBorder="1"/>
    <xf numFmtId="164" fontId="8" fillId="3" borderId="106" xfId="4" applyNumberFormat="1" applyFont="1" applyFill="1" applyBorder="1"/>
    <xf numFmtId="164" fontId="8" fillId="3" borderId="107" xfId="4" applyNumberFormat="1" applyFont="1" applyFill="1" applyBorder="1"/>
    <xf numFmtId="164" fontId="8" fillId="3" borderId="105" xfId="0" applyNumberFormat="1" applyFont="1" applyFill="1" applyBorder="1"/>
    <xf numFmtId="0" fontId="10" fillId="2" borderId="66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0" fillId="2" borderId="62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0" fontId="12" fillId="0" borderId="108" xfId="4" applyFont="1" applyBorder="1" applyAlignment="1">
      <alignment horizontal="center" vertical="center"/>
    </xf>
    <xf numFmtId="0" fontId="12" fillId="0" borderId="113" xfId="4" applyFont="1" applyBorder="1" applyAlignment="1">
      <alignment horizontal="center" vertical="center"/>
    </xf>
    <xf numFmtId="1" fontId="12" fillId="0" borderId="109" xfId="4" applyNumberFormat="1" applyFont="1" applyBorder="1" applyAlignment="1">
      <alignment horizontal="center" vertical="center"/>
    </xf>
    <xf numFmtId="1" fontId="12" fillId="0" borderId="69" xfId="4" applyNumberFormat="1" applyFont="1" applyBorder="1" applyAlignment="1">
      <alignment horizontal="center" vertical="center"/>
    </xf>
    <xf numFmtId="1" fontId="12" fillId="0" borderId="110" xfId="4" applyNumberFormat="1" applyFont="1" applyBorder="1" applyAlignment="1">
      <alignment horizontal="center" vertical="center"/>
    </xf>
    <xf numFmtId="1" fontId="12" fillId="0" borderId="71" xfId="4" applyNumberFormat="1" applyFont="1" applyBorder="1" applyAlignment="1">
      <alignment horizontal="center" vertical="center"/>
    </xf>
    <xf numFmtId="1" fontId="12" fillId="0" borderId="111" xfId="4" applyNumberFormat="1" applyFont="1" applyBorder="1" applyAlignment="1">
      <alignment horizontal="center" vertical="center"/>
    </xf>
    <xf numFmtId="1" fontId="12" fillId="0" borderId="74" xfId="4" applyNumberFormat="1" applyFont="1" applyBorder="1" applyAlignment="1">
      <alignment horizontal="center" vertical="center"/>
    </xf>
    <xf numFmtId="0" fontId="12" fillId="0" borderId="102" xfId="4" applyFont="1" applyBorder="1" applyAlignment="1">
      <alignment horizontal="center" vertical="center"/>
    </xf>
    <xf numFmtId="0" fontId="12" fillId="0" borderId="112" xfId="4" applyFont="1" applyBorder="1" applyAlignment="1">
      <alignment horizontal="center" vertical="center"/>
    </xf>
    <xf numFmtId="0" fontId="12" fillId="0" borderId="102" xfId="4" applyFont="1" applyBorder="1" applyAlignment="1">
      <alignment horizontal="center" vertical="top" wrapText="1"/>
    </xf>
    <xf numFmtId="0" fontId="12" fillId="0" borderId="101" xfId="4" applyFont="1" applyBorder="1" applyAlignment="1">
      <alignment horizontal="center" vertical="top" wrapText="1"/>
    </xf>
    <xf numFmtId="1" fontId="12" fillId="0" borderId="70" xfId="4" applyNumberFormat="1" applyFont="1" applyBorder="1" applyAlignment="1">
      <alignment horizontal="center" vertical="center"/>
    </xf>
    <xf numFmtId="0" fontId="12" fillId="0" borderId="72" xfId="4" applyFont="1" applyBorder="1" applyAlignment="1">
      <alignment horizontal="center" vertical="center"/>
    </xf>
    <xf numFmtId="0" fontId="12" fillId="0" borderId="73" xfId="4" applyFont="1" applyBorder="1" applyAlignment="1">
      <alignment horizontal="center" vertical="center"/>
    </xf>
    <xf numFmtId="0" fontId="12" fillId="0" borderId="72" xfId="4" applyFont="1" applyBorder="1" applyAlignment="1">
      <alignment horizontal="center" vertical="top" wrapText="1"/>
    </xf>
    <xf numFmtId="0" fontId="12" fillId="0" borderId="73" xfId="4" applyFont="1" applyBorder="1" applyAlignment="1">
      <alignment horizontal="center" vertical="top" wrapText="1"/>
    </xf>
    <xf numFmtId="0" fontId="12" fillId="0" borderId="67" xfId="4" applyFont="1" applyBorder="1" applyAlignment="1">
      <alignment horizontal="center" vertical="center"/>
    </xf>
    <xf numFmtId="0" fontId="12" fillId="0" borderId="68" xfId="4" applyFont="1" applyBorder="1" applyAlignment="1">
      <alignment horizontal="center" vertical="center"/>
    </xf>
    <xf numFmtId="1" fontId="12" fillId="0" borderId="52" xfId="4" applyNumberFormat="1" applyFont="1" applyBorder="1" applyAlignment="1">
      <alignment horizontal="center" vertical="center"/>
    </xf>
    <xf numFmtId="0" fontId="12" fillId="0" borderId="67" xfId="4" applyFont="1" applyBorder="1" applyAlignment="1">
      <alignment horizontal="center"/>
    </xf>
    <xf numFmtId="0" fontId="12" fillId="0" borderId="68" xfId="4" applyFont="1" applyBorder="1" applyAlignment="1">
      <alignment horizontal="center"/>
    </xf>
    <xf numFmtId="165" fontId="12" fillId="0" borderId="75" xfId="4" applyNumberFormat="1" applyFont="1" applyBorder="1" applyAlignment="1">
      <alignment horizontal="center"/>
    </xf>
    <xf numFmtId="165" fontId="12" fillId="0" borderId="73" xfId="4" applyNumberFormat="1" applyFont="1" applyBorder="1" applyAlignment="1">
      <alignment horizontal="center"/>
    </xf>
    <xf numFmtId="0" fontId="12" fillId="0" borderId="72" xfId="4" applyFont="1" applyBorder="1" applyAlignment="1">
      <alignment horizontal="center"/>
    </xf>
    <xf numFmtId="0" fontId="12" fillId="0" borderId="73" xfId="4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78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77" xfId="0" applyFont="1" applyBorder="1" applyAlignment="1">
      <alignment horizontal="center"/>
    </xf>
    <xf numFmtId="0" fontId="14" fillId="0" borderId="76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0" fillId="2" borderId="99" xfId="0" applyFont="1" applyFill="1" applyBorder="1" applyAlignment="1">
      <alignment horizontal="center" vertical="center" wrapText="1"/>
    </xf>
    <xf numFmtId="0" fontId="10" fillId="2" borderId="100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2" xfId="0" applyFont="1" applyFill="1" applyBorder="1" applyAlignment="1">
      <alignment horizontal="center" vertical="center" wrapText="1"/>
    </xf>
    <xf numFmtId="0" fontId="16" fillId="3" borderId="81" xfId="0" applyFont="1" applyFill="1" applyBorder="1" applyAlignment="1">
      <alignment horizontal="center"/>
    </xf>
    <xf numFmtId="0" fontId="16" fillId="3" borderId="82" xfId="0" applyFont="1" applyFill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0" fontId="14" fillId="0" borderId="124" xfId="0" applyFont="1" applyBorder="1" applyAlignment="1">
      <alignment horizontal="center"/>
    </xf>
    <xf numFmtId="0" fontId="14" fillId="0" borderId="125" xfId="0" applyFont="1" applyBorder="1" applyAlignment="1">
      <alignment horizontal="center"/>
    </xf>
  </cellXfs>
  <cellStyles count="7">
    <cellStyle name="Migliaia 2" xfId="1" xr:uid="{5AC4A60E-923C-4077-A86A-0E3D3BA5BD78}"/>
    <cellStyle name="Normale" xfId="0" builtinId="0"/>
    <cellStyle name="Normale 10" xfId="2" xr:uid="{B2FCEAB7-6209-4263-9A3C-37E56D918677}"/>
    <cellStyle name="Normale 2" xfId="6" xr:uid="{F81D6FF7-75F8-4419-AB91-AD9B7667FCCA}"/>
    <cellStyle name="Normale 2 2" xfId="3" xr:uid="{BC441E4C-D101-42D0-A591-DABCE6ED03C1}"/>
    <cellStyle name="Normale 3" xfId="4" xr:uid="{D9E2D196-EDB2-490D-AAD4-70BCDDA31F63}"/>
    <cellStyle name="Percentual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Occupati (15-89 anni)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435741274762679E-2"/>
          <c:y val="0.29272952874638564"/>
          <c:w val="0.88434870740000671"/>
          <c:h val="0.58075616267650776"/>
        </c:manualLayout>
      </c:layout>
      <c:lineChart>
        <c:grouping val="standard"/>
        <c:varyColors val="0"/>
        <c:ser>
          <c:idx val="0"/>
          <c:order val="0"/>
          <c:tx>
            <c:strRef>
              <c:f>'Tav1'!$B$5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'Tav1'!$C$5:$H$5</c:f>
              <c:numCache>
                <c:formatCode>0</c:formatCode>
                <c:ptCount val="6"/>
                <c:pt idx="0">
                  <c:v>94.873000000000005</c:v>
                </c:pt>
                <c:pt idx="1">
                  <c:v>95.950999999999993</c:v>
                </c:pt>
                <c:pt idx="2">
                  <c:v>91.932000000000002</c:v>
                </c:pt>
                <c:pt idx="3">
                  <c:v>95.537000000000006</c:v>
                </c:pt>
                <c:pt idx="4">
                  <c:v>96.120999999999995</c:v>
                </c:pt>
                <c:pt idx="5">
                  <c:v>94.537999999999997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8-4E21-81AE-21E2434722C1}"/>
            </c:ext>
          </c:extLst>
        </c:ser>
        <c:ser>
          <c:idx val="1"/>
          <c:order val="1"/>
          <c:tx>
            <c:strRef>
              <c:f>'Tav1'!$B$6</c:f>
              <c:strCache>
                <c:ptCount val="1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'Tav1'!$C$6:$H$6</c:f>
              <c:numCache>
                <c:formatCode>0</c:formatCode>
                <c:ptCount val="6"/>
                <c:pt idx="0">
                  <c:v>75.599000000000004</c:v>
                </c:pt>
                <c:pt idx="1">
                  <c:v>78.900999999999996</c:v>
                </c:pt>
                <c:pt idx="2">
                  <c:v>73.736000000000004</c:v>
                </c:pt>
                <c:pt idx="3">
                  <c:v>76.146000000000001</c:v>
                </c:pt>
                <c:pt idx="4">
                  <c:v>76.323999999999998</c:v>
                </c:pt>
                <c:pt idx="5">
                  <c:v>75.611000000000004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8-4E21-81AE-21E2434722C1}"/>
            </c:ext>
          </c:extLst>
        </c:ser>
        <c:ser>
          <c:idx val="2"/>
          <c:order val="2"/>
          <c:tx>
            <c:strRef>
              <c:f>'Tav1'!$B$7</c:f>
              <c:strCache>
                <c:ptCount val="1"/>
                <c:pt idx="0">
                  <c:v>tot.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'Tav1'!$C$7:$H$7</c:f>
              <c:numCache>
                <c:formatCode>0</c:formatCode>
                <c:ptCount val="6"/>
                <c:pt idx="0">
                  <c:v>170.47200000000001</c:v>
                </c:pt>
                <c:pt idx="1">
                  <c:v>174.852</c:v>
                </c:pt>
                <c:pt idx="2">
                  <c:v>165.66900000000001</c:v>
                </c:pt>
                <c:pt idx="3">
                  <c:v>171.68299999999999</c:v>
                </c:pt>
                <c:pt idx="4">
                  <c:v>172.44499999999999</c:v>
                </c:pt>
                <c:pt idx="5">
                  <c:v>170.149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8-4E21-81AE-21E24347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720"/>
        <c:axId val="1"/>
      </c:lineChart>
      <c:catAx>
        <c:axId val="8255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409132463084873"/>
          <c:y val="0.93689920414345618"/>
          <c:w val="0.33409132463084873"/>
          <c:h val="4.040535651292533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Disoccupati (15-89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'Tav1'!$B$9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'Tav1'!$C$9:$H$9</c:f>
              <c:numCache>
                <c:formatCode>0</c:formatCode>
                <c:ptCount val="6"/>
                <c:pt idx="0">
                  <c:v>3.9549999999999983</c:v>
                </c:pt>
                <c:pt idx="1">
                  <c:v>3.0630000000000024</c:v>
                </c:pt>
                <c:pt idx="2">
                  <c:v>4.5219999999999914</c:v>
                </c:pt>
                <c:pt idx="3">
                  <c:v>4.5479999999999876</c:v>
                </c:pt>
                <c:pt idx="4">
                  <c:v>3.578000000000003</c:v>
                </c:pt>
                <c:pt idx="5">
                  <c:v>3.4560000000000031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46A-A8D6-6D0166A3D7AE}"/>
            </c:ext>
          </c:extLst>
        </c:ser>
        <c:ser>
          <c:idx val="1"/>
          <c:order val="1"/>
          <c:tx>
            <c:strRef>
              <c:f>'Tav1'!$B$10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'Tav1'!$C$10:$H$10</c:f>
              <c:numCache>
                <c:formatCode>0</c:formatCode>
                <c:ptCount val="6"/>
                <c:pt idx="0">
                  <c:v>6.367999999999995</c:v>
                </c:pt>
                <c:pt idx="1">
                  <c:v>5.3059999999999974</c:v>
                </c:pt>
                <c:pt idx="2">
                  <c:v>7.6679999999999922</c:v>
                </c:pt>
                <c:pt idx="3">
                  <c:v>6.7579999999999956</c:v>
                </c:pt>
                <c:pt idx="4">
                  <c:v>6.2399999999999949</c:v>
                </c:pt>
                <c:pt idx="5">
                  <c:v>4.7549999999999955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951-AB92-2B2093276FDF}"/>
            </c:ext>
          </c:extLst>
        </c:ser>
        <c:ser>
          <c:idx val="2"/>
          <c:order val="2"/>
          <c:tx>
            <c:strRef>
              <c:f>'Tav1'!$B$11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'Tav1'!$C$11:$H$11</c:f>
              <c:numCache>
                <c:formatCode>0</c:formatCode>
                <c:ptCount val="6"/>
                <c:pt idx="0">
                  <c:v>10.322999999999979</c:v>
                </c:pt>
                <c:pt idx="1">
                  <c:v>8.3689999999999998</c:v>
                </c:pt>
                <c:pt idx="2">
                  <c:v>12.187999999999988</c:v>
                </c:pt>
                <c:pt idx="3">
                  <c:v>11.306000000000012</c:v>
                </c:pt>
                <c:pt idx="4">
                  <c:v>9.8180000000000121</c:v>
                </c:pt>
                <c:pt idx="5">
                  <c:v>8.2110000000000127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951-AB92-2B209327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2240"/>
        <c:axId val="1"/>
      </c:lineChart>
      <c:catAx>
        <c:axId val="82553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3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75475206854757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Inattivi (15-74 anni) in provincia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di Ravenna dal 2018 al 2023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(valori</a:t>
            </a:r>
            <a:r>
              <a:rPr lang="it-IT" sz="1200" b="1" baseline="0">
                <a:solidFill>
                  <a:schemeClr val="accent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assoluti)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Fonte: Istat - Rilevazione forze di lavoro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8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Elaborazione Provincia di Ravenna - Servizio Statistica e promozione delle pari opportunità</a:t>
            </a:r>
            <a:endParaRPr lang="it-IT" sz="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'Tav1'!$B$17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'Tav1'!$C$17:$H$17</c:f>
              <c:numCache>
                <c:formatCode>0</c:formatCode>
                <c:ptCount val="6"/>
                <c:pt idx="0">
                  <c:v>43.116999999999997</c:v>
                </c:pt>
                <c:pt idx="1">
                  <c:v>42.338999999999999</c:v>
                </c:pt>
                <c:pt idx="2">
                  <c:v>44.365000000000002</c:v>
                </c:pt>
                <c:pt idx="3">
                  <c:v>41.076000000000001</c:v>
                </c:pt>
                <c:pt idx="4">
                  <c:v>41.845999999999997</c:v>
                </c:pt>
                <c:pt idx="5">
                  <c:v>43.634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E-4835-822F-5213EF18CC7D}"/>
            </c:ext>
          </c:extLst>
        </c:ser>
        <c:ser>
          <c:idx val="1"/>
          <c:order val="1"/>
          <c:tx>
            <c:strRef>
              <c:f>'Tav1'!$B$18</c:f>
              <c:strCache>
                <c:ptCount val="1"/>
                <c:pt idx="0">
                  <c:v>f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'Tav1'!$C$18:$H$18</c:f>
              <c:numCache>
                <c:formatCode>0</c:formatCode>
                <c:ptCount val="6"/>
                <c:pt idx="0">
                  <c:v>61.633000000000003</c:v>
                </c:pt>
                <c:pt idx="1">
                  <c:v>59.320999999999998</c:v>
                </c:pt>
                <c:pt idx="2">
                  <c:v>62.097999999999999</c:v>
                </c:pt>
                <c:pt idx="3">
                  <c:v>60.271000000000001</c:v>
                </c:pt>
                <c:pt idx="4">
                  <c:v>60.143999999999998</c:v>
                </c:pt>
                <c:pt idx="5">
                  <c:v>62.238999999999997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F23-83C4-BE58DF918BD3}"/>
            </c:ext>
          </c:extLst>
        </c:ser>
        <c:ser>
          <c:idx val="2"/>
          <c:order val="2"/>
          <c:tx>
            <c:strRef>
              <c:f>'Tav1'!$B$19</c:f>
              <c:strCache>
                <c:ptCount val="1"/>
                <c:pt idx="0">
                  <c:v>tot.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'Tav1'!$C$4:$H$4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'Tav1'!$C$19:$H$19</c:f>
              <c:numCache>
                <c:formatCode>0</c:formatCode>
                <c:ptCount val="6"/>
                <c:pt idx="0">
                  <c:v>104.75</c:v>
                </c:pt>
                <c:pt idx="1">
                  <c:v>101.66</c:v>
                </c:pt>
                <c:pt idx="2">
                  <c:v>106.46299999999999</c:v>
                </c:pt>
                <c:pt idx="3">
                  <c:v>101.348</c:v>
                </c:pt>
                <c:pt idx="4">
                  <c:v>101.99</c:v>
                </c:pt>
                <c:pt idx="5">
                  <c:v>105.873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F23-83C4-BE58DF91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21200"/>
        <c:axId val="1"/>
      </c:lineChart>
      <c:catAx>
        <c:axId val="8255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552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99713993149951"/>
          <c:y val="0.83972540325663181"/>
          <c:w val="0.12620364158516059"/>
          <c:h val="7.483770353948475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occupazione (20-64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 sz="1100">
                <a:latin typeface="+mn-lt"/>
                <a:cs typeface="Arial" panose="020B0604020202020204" pitchFamily="34" charset="0"/>
              </a:defRPr>
            </a:pPr>
            <a:r>
              <a:rPr lang="it-IT" sz="1100" baseline="0">
                <a:solidFill>
                  <a:sysClr val="windowText" lastClr="000000"/>
                </a:solidFill>
                <a:latin typeface="+mn-lt"/>
                <a:cs typeface="Arial" panose="020B0604020202020204" pitchFamily="34" charset="0"/>
              </a:rPr>
              <a:t>Anni 2018-2023. Valori percentuali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  <a:endParaRPr lang="it-IT" sz="1100">
              <a:solidFill>
                <a:schemeClr val="tx2"/>
              </a:solidFill>
              <a:latin typeface="+mn-lt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865181486460533"/>
          <c:y val="4.166666666666667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'Tav5'!$A$9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'Tav5'!$B$8:$G$8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'Tav5'!$B$9:$G$9</c:f>
              <c:numCache>
                <c:formatCode>0.0</c:formatCode>
                <c:ptCount val="6"/>
                <c:pt idx="0">
                  <c:v>81.023606000000001</c:v>
                </c:pt>
                <c:pt idx="1">
                  <c:v>83.637788</c:v>
                </c:pt>
                <c:pt idx="2">
                  <c:v>79.798793000000003</c:v>
                </c:pt>
                <c:pt idx="3">
                  <c:v>81.486434000000003</c:v>
                </c:pt>
                <c:pt idx="4">
                  <c:v>82.910623999999999</c:v>
                </c:pt>
                <c:pt idx="5">
                  <c:v>82.331902999999997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3D4-8F60-99097542D80A}"/>
            </c:ext>
          </c:extLst>
        </c:ser>
        <c:ser>
          <c:idx val="1"/>
          <c:order val="1"/>
          <c:tx>
            <c:strRef>
              <c:f>'Tav5'!$A$10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'Tav5'!$B$8:$G$8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'Tav5'!$B$10:$G$10</c:f>
              <c:numCache>
                <c:formatCode>0.0</c:formatCode>
                <c:ptCount val="6"/>
                <c:pt idx="0">
                  <c:v>64.915762000000001</c:v>
                </c:pt>
                <c:pt idx="1">
                  <c:v>68.007864999999995</c:v>
                </c:pt>
                <c:pt idx="2">
                  <c:v>64.983435</c:v>
                </c:pt>
                <c:pt idx="3">
                  <c:v>67.257234999999994</c:v>
                </c:pt>
                <c:pt idx="4">
                  <c:v>68.019067000000007</c:v>
                </c:pt>
                <c:pt idx="5">
                  <c:v>67.208652000000001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3D4-8F60-99097542D80A}"/>
            </c:ext>
          </c:extLst>
        </c:ser>
        <c:ser>
          <c:idx val="2"/>
          <c:order val="2"/>
          <c:tx>
            <c:strRef>
              <c:f>'Tav5'!$A$11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'Tav5'!$B$8:$G$8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'Tav5'!$B$11:$G$11</c:f>
              <c:numCache>
                <c:formatCode>0.0</c:formatCode>
                <c:ptCount val="6"/>
                <c:pt idx="0">
                  <c:v>72.859509000000003</c:v>
                </c:pt>
                <c:pt idx="1">
                  <c:v>75.666861999999995</c:v>
                </c:pt>
                <c:pt idx="2">
                  <c:v>72.342686999999998</c:v>
                </c:pt>
                <c:pt idx="3">
                  <c:v>74.433732000000006</c:v>
                </c:pt>
                <c:pt idx="4">
                  <c:v>75.478440000000006</c:v>
                </c:pt>
                <c:pt idx="5">
                  <c:v>74.729996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3-43D4-8F60-99097542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7760"/>
        <c:axId val="1"/>
      </c:lineChart>
      <c:catAx>
        <c:axId val="8255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6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crossAx val="8255077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Tasso di occupazione (15-29</a:t>
            </a:r>
            <a:r>
              <a:rPr lang="it-IT" sz="11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2018-2023.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410529566157171"/>
          <c:y val="2.515723270440251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'Tav5'!$A$38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'Tav5'!$B$37:$G$37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'Tav5'!$B$38:$G$38</c:f>
              <c:numCache>
                <c:formatCode>0.0</c:formatCode>
                <c:ptCount val="6"/>
                <c:pt idx="0">
                  <c:v>42.690804999999997</c:v>
                </c:pt>
                <c:pt idx="1">
                  <c:v>38.582158999999997</c:v>
                </c:pt>
                <c:pt idx="2">
                  <c:v>37.536442999999998</c:v>
                </c:pt>
                <c:pt idx="3">
                  <c:v>42.453645999999999</c:v>
                </c:pt>
                <c:pt idx="4">
                  <c:v>49.125444999999999</c:v>
                </c:pt>
                <c:pt idx="5">
                  <c:v>42.617668000000002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3-4527-910D-4BAB36DFF107}"/>
            </c:ext>
          </c:extLst>
        </c:ser>
        <c:ser>
          <c:idx val="1"/>
          <c:order val="1"/>
          <c:tx>
            <c:strRef>
              <c:f>'Tav5'!$A$39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'Tav5'!$B$37:$G$37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'Tav5'!$B$39:$G$39</c:f>
              <c:numCache>
                <c:formatCode>0.0</c:formatCode>
                <c:ptCount val="6"/>
                <c:pt idx="0">
                  <c:v>31.447163</c:v>
                </c:pt>
                <c:pt idx="1">
                  <c:v>42.525677999999999</c:v>
                </c:pt>
                <c:pt idx="2">
                  <c:v>35.262455000000003</c:v>
                </c:pt>
                <c:pt idx="3">
                  <c:v>36.111111000000001</c:v>
                </c:pt>
                <c:pt idx="4">
                  <c:v>34.551482</c:v>
                </c:pt>
                <c:pt idx="5">
                  <c:v>37.162844999999997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3-4527-910D-4BAB36DFF107}"/>
            </c:ext>
          </c:extLst>
        </c:ser>
        <c:ser>
          <c:idx val="2"/>
          <c:order val="2"/>
          <c:tx>
            <c:strRef>
              <c:f>'Tav5'!$A$40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'Tav5'!$B$37:$G$37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'Tav5'!$B$40:$G$40</c:f>
              <c:numCache>
                <c:formatCode>0.0</c:formatCode>
                <c:ptCount val="6"/>
                <c:pt idx="0">
                  <c:v>37.246923000000002</c:v>
                </c:pt>
                <c:pt idx="1">
                  <c:v>40.499352999999999</c:v>
                </c:pt>
                <c:pt idx="2">
                  <c:v>36.429879999999997</c:v>
                </c:pt>
                <c:pt idx="3">
                  <c:v>39.381414999999997</c:v>
                </c:pt>
                <c:pt idx="4">
                  <c:v>42.107964000000003</c:v>
                </c:pt>
                <c:pt idx="5">
                  <c:v>39.986879000000002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3-4527-910D-4BAB36DF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1280"/>
        <c:axId val="1"/>
      </c:lineChart>
      <c:catAx>
        <c:axId val="8255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numFmt formatCode="0.0" sourceLinked="1"/>
        <c:majorTickMark val="none"/>
        <c:minorTickMark val="none"/>
        <c:tickLblPos val="nextTo"/>
        <c:crossAx val="825531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2018-2023.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'Tav6 '!$A$9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'Tav6 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'!$B$9:$G$9</c:f>
              <c:numCache>
                <c:formatCode>0.0</c:formatCode>
                <c:ptCount val="6"/>
                <c:pt idx="0">
                  <c:v>4.0682600000000004</c:v>
                </c:pt>
                <c:pt idx="1">
                  <c:v>3.1352359999999999</c:v>
                </c:pt>
                <c:pt idx="2">
                  <c:v>4.7262620000000002</c:v>
                </c:pt>
                <c:pt idx="3">
                  <c:v>4.5780320000000003</c:v>
                </c:pt>
                <c:pt idx="4">
                  <c:v>3.608492</c:v>
                </c:pt>
                <c:pt idx="5">
                  <c:v>3.547053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1-4EF8-B6F1-866A640852DD}"/>
            </c:ext>
          </c:extLst>
        </c:ser>
        <c:ser>
          <c:idx val="1"/>
          <c:order val="1"/>
          <c:tx>
            <c:strRef>
              <c:f>'Tav6 '!$A$10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'Tav6 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'!$B$10:$G$10</c:f>
              <c:numCache>
                <c:formatCode>0.0</c:formatCode>
                <c:ptCount val="6"/>
                <c:pt idx="0">
                  <c:v>7.76776</c:v>
                </c:pt>
                <c:pt idx="1">
                  <c:v>6.3227640000000003</c:v>
                </c:pt>
                <c:pt idx="2">
                  <c:v>9.4445610000000002</c:v>
                </c:pt>
                <c:pt idx="3">
                  <c:v>8.1515970000000006</c:v>
                </c:pt>
                <c:pt idx="4">
                  <c:v>7.5589849999999998</c:v>
                </c:pt>
                <c:pt idx="5">
                  <c:v>5.9166809999999996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1-4EF8-B6F1-866A640852DD}"/>
            </c:ext>
          </c:extLst>
        </c:ser>
        <c:ser>
          <c:idx val="2"/>
          <c:order val="2"/>
          <c:tx>
            <c:strRef>
              <c:f>'Tav6 '!$A$11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'Tav6 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'!$B$11:$G$11</c:f>
              <c:numCache>
                <c:formatCode>0.0</c:formatCode>
                <c:ptCount val="6"/>
                <c:pt idx="0">
                  <c:v>5.7611809999999997</c:v>
                </c:pt>
                <c:pt idx="1">
                  <c:v>4.6081250000000002</c:v>
                </c:pt>
                <c:pt idx="2">
                  <c:v>6.8928269999999996</c:v>
                </c:pt>
                <c:pt idx="3">
                  <c:v>6.2036350000000002</c:v>
                </c:pt>
                <c:pt idx="4">
                  <c:v>5.4028470000000004</c:v>
                </c:pt>
                <c:pt idx="5">
                  <c:v>4.6181359999999998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1-4EF8-B6F1-866A6408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4160"/>
        <c:axId val="1"/>
      </c:lineChart>
      <c:catAx>
        <c:axId val="8255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crossAx val="8255341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  <c:spPr>
        <a:ln>
          <a:solidFill>
            <a:srgbClr val="7030A0"/>
          </a:solidFill>
        </a:ln>
      </c:spPr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disoccupazione (15-34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</a:t>
            </a:r>
            <a:r>
              <a:rPr lang="it-IT" sz="1200" baseline="0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2018-2023.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'Tav6 '!$A$39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'Tav6 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'!$B$39:$G$39</c:f>
              <c:numCache>
                <c:formatCode>0.0</c:formatCode>
                <c:ptCount val="6"/>
                <c:pt idx="0">
                  <c:v>6.956696</c:v>
                </c:pt>
                <c:pt idx="1">
                  <c:v>6.3954899999999997</c:v>
                </c:pt>
                <c:pt idx="2">
                  <c:v>12.638055</c:v>
                </c:pt>
                <c:pt idx="3">
                  <c:v>10.570947</c:v>
                </c:pt>
                <c:pt idx="4">
                  <c:v>3.9355920000000002</c:v>
                </c:pt>
                <c:pt idx="5">
                  <c:v>9.2275410000000004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8-4FD2-8AA7-5E7AA7E8E555}"/>
            </c:ext>
          </c:extLst>
        </c:ser>
        <c:ser>
          <c:idx val="1"/>
          <c:order val="1"/>
          <c:tx>
            <c:strRef>
              <c:f>'Tav6 '!$A$40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'Tav6 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'!$B$40:$G$40</c:f>
              <c:numCache>
                <c:formatCode>0.0</c:formatCode>
                <c:ptCount val="6"/>
                <c:pt idx="0">
                  <c:v>16.230874</c:v>
                </c:pt>
                <c:pt idx="1">
                  <c:v>13.036531</c:v>
                </c:pt>
                <c:pt idx="2">
                  <c:v>13.314301</c:v>
                </c:pt>
                <c:pt idx="3">
                  <c:v>13.353698</c:v>
                </c:pt>
                <c:pt idx="4">
                  <c:v>9.6176250000000003</c:v>
                </c:pt>
                <c:pt idx="5">
                  <c:v>8.8715729999999997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8-4FD2-8AA7-5E7AA7E8E555}"/>
            </c:ext>
          </c:extLst>
        </c:ser>
        <c:ser>
          <c:idx val="2"/>
          <c:order val="2"/>
          <c:tx>
            <c:strRef>
              <c:f>'Tav6 '!$A$41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'Tav6 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'Tav6 '!$B$41:$G$41</c:f>
              <c:numCache>
                <c:formatCode>0.0</c:formatCode>
                <c:ptCount val="6"/>
                <c:pt idx="0">
                  <c:v>11.009847000000001</c:v>
                </c:pt>
                <c:pt idx="1">
                  <c:v>9.5078239999999994</c:v>
                </c:pt>
                <c:pt idx="2">
                  <c:v>12.924697999999999</c:v>
                </c:pt>
                <c:pt idx="3">
                  <c:v>11.819561</c:v>
                </c:pt>
                <c:pt idx="4">
                  <c:v>6.473611</c:v>
                </c:pt>
                <c:pt idx="5">
                  <c:v>9.0618219999999994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8-4FD2-8AA7-5E7AA7E8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09200"/>
        <c:axId val="1"/>
      </c:lineChart>
      <c:catAx>
        <c:axId val="8255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crossAx val="8255092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inattività (15-74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2018-2023.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'Tav7'!$A$9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'Tav7'!$B$8:$G$8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'Tav7'!$B$9:$G$9</c:f>
              <c:numCache>
                <c:formatCode>0.0</c:formatCode>
                <c:ptCount val="6"/>
                <c:pt idx="0">
                  <c:v>30.724775999999999</c:v>
                </c:pt>
                <c:pt idx="1">
                  <c:v>30.2348</c:v>
                </c:pt>
                <c:pt idx="2">
                  <c:v>31.684532999999998</c:v>
                </c:pt>
                <c:pt idx="3">
                  <c:v>29.252243</c:v>
                </c:pt>
                <c:pt idx="4">
                  <c:v>29.677803999999998</c:v>
                </c:pt>
                <c:pt idx="5">
                  <c:v>30.931401000000001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B-4F08-9275-61BB2BEBF15D}"/>
            </c:ext>
          </c:extLst>
        </c:ser>
        <c:ser>
          <c:idx val="1"/>
          <c:order val="1"/>
          <c:tx>
            <c:strRef>
              <c:f>'Tav7'!$A$10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'Tav7'!$B$8:$G$8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'Tav7'!$B$10:$G$10</c:f>
              <c:numCache>
                <c:formatCode>0.0</c:formatCode>
                <c:ptCount val="6"/>
                <c:pt idx="0">
                  <c:v>42.919916000000001</c:v>
                </c:pt>
                <c:pt idx="1">
                  <c:v>41.413710999999999</c:v>
                </c:pt>
                <c:pt idx="2">
                  <c:v>43.34122</c:v>
                </c:pt>
                <c:pt idx="3">
                  <c:v>42.096035999999998</c:v>
                </c:pt>
                <c:pt idx="4">
                  <c:v>42.144798999999999</c:v>
                </c:pt>
                <c:pt idx="5">
                  <c:v>43.644025999999997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B-4F08-9275-61BB2BEBF15D}"/>
            </c:ext>
          </c:extLst>
        </c:ser>
        <c:ser>
          <c:idx val="2"/>
          <c:order val="2"/>
          <c:tx>
            <c:strRef>
              <c:f>'Tav7'!$A$11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'Tav7'!$B$8:$G$8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'Tav7'!$B$11:$G$11</c:f>
              <c:numCache>
                <c:formatCode>0.0</c:formatCode>
                <c:ptCount val="6"/>
                <c:pt idx="0">
                  <c:v>36.892505999999997</c:v>
                </c:pt>
                <c:pt idx="1">
                  <c:v>35.887515</c:v>
                </c:pt>
                <c:pt idx="2">
                  <c:v>37.579729999999998</c:v>
                </c:pt>
                <c:pt idx="3">
                  <c:v>35.736752000000003</c:v>
                </c:pt>
                <c:pt idx="4">
                  <c:v>35.948807000000002</c:v>
                </c:pt>
                <c:pt idx="5">
                  <c:v>37.322198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B-4F08-9275-61BB2BEB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18800"/>
        <c:axId val="1"/>
      </c:lineChart>
      <c:catAx>
        <c:axId val="82551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25"/>
        </c:scaling>
        <c:delete val="0"/>
        <c:axPos val="l"/>
        <c:numFmt formatCode="0.0" sourceLinked="1"/>
        <c:majorTickMark val="none"/>
        <c:minorTickMark val="none"/>
        <c:tickLblPos val="nextTo"/>
        <c:crossAx val="8255188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110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Tasso di inattività (15-29</a:t>
            </a:r>
            <a:r>
              <a:rPr lang="it-IT" sz="1100" baseline="0">
                <a:solidFill>
                  <a:schemeClr val="tx2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anni) per genere in provincia di Ravenna.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it-IT" sz="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Anni 2018-2023. Valori percentuali</a:t>
            </a:r>
            <a:r>
              <a:rPr lang="it-IT" sz="1200" baseline="0">
                <a:solidFill>
                  <a:schemeClr val="tx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endParaRPr lang="it-IT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'Tav7'!$A$39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'Tav7'!$B$38:$G$38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'Tav7'!$B$39:$G$39</c:f>
              <c:numCache>
                <c:formatCode>0.0</c:formatCode>
                <c:ptCount val="6"/>
                <c:pt idx="0">
                  <c:v>52.829678000000001</c:v>
                </c:pt>
                <c:pt idx="1">
                  <c:v>56.953693999999999</c:v>
                </c:pt>
                <c:pt idx="2">
                  <c:v>53.360441999999999</c:v>
                </c:pt>
                <c:pt idx="3">
                  <c:v>50.592350000000003</c:v>
                </c:pt>
                <c:pt idx="4">
                  <c:v>48.960433999999999</c:v>
                </c:pt>
                <c:pt idx="5">
                  <c:v>51.835625999999998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20E-9F6C-9207378A6D7F}"/>
            </c:ext>
          </c:extLst>
        </c:ser>
        <c:ser>
          <c:idx val="1"/>
          <c:order val="1"/>
          <c:tx>
            <c:strRef>
              <c:f>'Tav7'!$A$40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'Tav7'!$B$38:$G$38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'Tav7'!$B$40:$G$40</c:f>
              <c:numCache>
                <c:formatCode>0.0</c:formatCode>
                <c:ptCount val="6"/>
                <c:pt idx="0">
                  <c:v>59.496746999999999</c:v>
                </c:pt>
                <c:pt idx="1">
                  <c:v>52.00311</c:v>
                </c:pt>
                <c:pt idx="2">
                  <c:v>57.157311</c:v>
                </c:pt>
                <c:pt idx="3">
                  <c:v>55.286997</c:v>
                </c:pt>
                <c:pt idx="4">
                  <c:v>59.489325000000001</c:v>
                </c:pt>
                <c:pt idx="5">
                  <c:v>58.1267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9-420E-9F6C-9207378A6D7F}"/>
            </c:ext>
          </c:extLst>
        </c:ser>
        <c:ser>
          <c:idx val="2"/>
          <c:order val="2"/>
          <c:tx>
            <c:strRef>
              <c:f>'Tav7'!$A$41</c:f>
              <c:strCache>
                <c:ptCount val="1"/>
                <c:pt idx="0">
                  <c:v>tot.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'Tav7'!$B$38:$G$38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'Tav7'!$B$41:$G$41</c:f>
              <c:numCache>
                <c:formatCode>0.0</c:formatCode>
                <c:ptCount val="6"/>
                <c:pt idx="0">
                  <c:v>56.058883000000002</c:v>
                </c:pt>
                <c:pt idx="1">
                  <c:v>54.546900999999998</c:v>
                </c:pt>
                <c:pt idx="2">
                  <c:v>55.208067</c:v>
                </c:pt>
                <c:pt idx="3">
                  <c:v>52.864932000000003</c:v>
                </c:pt>
                <c:pt idx="4">
                  <c:v>54.031553000000002</c:v>
                </c:pt>
                <c:pt idx="5">
                  <c:v>54.869728000000002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9-420E-9F6C-9207378A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5538480"/>
        <c:axId val="1"/>
      </c:lineChart>
      <c:catAx>
        <c:axId val="8255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numFmt formatCode="0.0" sourceLinked="1"/>
        <c:majorTickMark val="none"/>
        <c:minorTickMark val="none"/>
        <c:tickLblPos val="nextTo"/>
        <c:crossAx val="8255384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19051</xdr:rowOff>
    </xdr:from>
    <xdr:to>
      <xdr:col>16</xdr:col>
      <xdr:colOff>19050</xdr:colOff>
      <xdr:row>16</xdr:row>
      <xdr:rowOff>9525</xdr:rowOff>
    </xdr:to>
    <xdr:graphicFrame macro="">
      <xdr:nvGraphicFramePr>
        <xdr:cNvPr id="1070" name="Grafico 1">
          <a:extLst>
            <a:ext uri="{FF2B5EF4-FFF2-40B4-BE49-F238E27FC236}">
              <a16:creationId xmlns:a16="http://schemas.microsoft.com/office/drawing/2014/main" id="{4D7BDDF7-8644-CAE0-5F0C-BD0F53960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21</xdr:row>
      <xdr:rowOff>219074</xdr:rowOff>
    </xdr:from>
    <xdr:to>
      <xdr:col>15</xdr:col>
      <xdr:colOff>590548</xdr:colOff>
      <xdr:row>38</xdr:row>
      <xdr:rowOff>228599</xdr:rowOff>
    </xdr:to>
    <xdr:graphicFrame macro="">
      <xdr:nvGraphicFramePr>
        <xdr:cNvPr id="1071" name="Grafico 2">
          <a:extLst>
            <a:ext uri="{FF2B5EF4-FFF2-40B4-BE49-F238E27FC236}">
              <a16:creationId xmlns:a16="http://schemas.microsoft.com/office/drawing/2014/main" id="{42EFD35F-1D00-2CF3-D875-DCF705F24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600075</xdr:colOff>
      <xdr:row>40</xdr:row>
      <xdr:rowOff>171450</xdr:rowOff>
    </xdr:from>
    <xdr:to>
      <xdr:col>15</xdr:col>
      <xdr:colOff>581025</xdr:colOff>
      <xdr:row>57</xdr:row>
      <xdr:rowOff>200025</xdr:rowOff>
    </xdr:to>
    <xdr:graphicFrame macro="">
      <xdr:nvGraphicFramePr>
        <xdr:cNvPr id="1072" name="Grafico 3">
          <a:extLst>
            <a:ext uri="{FF2B5EF4-FFF2-40B4-BE49-F238E27FC236}">
              <a16:creationId xmlns:a16="http://schemas.microsoft.com/office/drawing/2014/main" id="{E7E186B8-2284-A0FF-3389-0894F33A6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</xdr:rowOff>
    </xdr:from>
    <xdr:to>
      <xdr:col>8</xdr:col>
      <xdr:colOff>304800</xdr:colOff>
      <xdr:row>27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CA60AC-5C6B-E8D2-2F0C-D768AB8FA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42</xdr:row>
      <xdr:rowOff>9525</xdr:rowOff>
    </xdr:from>
    <xdr:to>
      <xdr:col>8</xdr:col>
      <xdr:colOff>333375</xdr:colOff>
      <xdr:row>56</xdr:row>
      <xdr:rowOff>85725</xdr:rowOff>
    </xdr:to>
    <xdr:graphicFrame macro="">
      <xdr:nvGraphicFramePr>
        <xdr:cNvPr id="2080" name="Grafico 2">
          <a:extLst>
            <a:ext uri="{FF2B5EF4-FFF2-40B4-BE49-F238E27FC236}">
              <a16:creationId xmlns:a16="http://schemas.microsoft.com/office/drawing/2014/main" id="{07C02F69-0A03-8E0B-83B8-FF26B834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0</xdr:colOff>
      <xdr:row>50</xdr:row>
      <xdr:rowOff>0</xdr:rowOff>
    </xdr:from>
    <xdr:ext cx="4991099" cy="1590675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AC83ECCC-A3BB-487E-934A-00D658960248}"/>
            </a:ext>
          </a:extLst>
        </xdr:cNvPr>
        <xdr:cNvSpPr txBox="1"/>
      </xdr:nvSpPr>
      <xdr:spPr>
        <a:xfrm>
          <a:off x="6096000" y="10534650"/>
          <a:ext cx="4991099" cy="1590675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*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La variazione rilevata, da –14,6 a –5,5, deve essere interpretata come incrementale. In un dominio numerico negativo, infatti, l’ordinamento naturale implica che un valore più prossimo allo zero è maggiore rispetto a uno più distante.</a:t>
          </a:r>
          <a:b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</a:b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Pertanto, la transizione da –14,6 a –5,5 rappresenta un aumento del valore. La variazione differenziale è computata come:</a:t>
          </a:r>
          <a:b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</a:b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Δ=−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5,5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−⁅−⁆⁅1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4,6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⁆⁅ ⁆⁅=+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9,1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⁆Δ=−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5,5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−(−1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4,6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)=+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9,1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</a:t>
          </a:r>
          <a:b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</a:b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Il segno positivo di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ΔΔ </a:t>
          </a:r>
          <a:r>
            <a:rPr kumimoji="0" lang="it-IT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attesta un miglioramento del parametro misurato, benché la magnitudine numerica assoluta si riduca. Ciò è coerente con le proprietà dell’ordinamento nei valori negativi.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9525</xdr:rowOff>
    </xdr:from>
    <xdr:to>
      <xdr:col>8</xdr:col>
      <xdr:colOff>333375</xdr:colOff>
      <xdr:row>28</xdr:row>
      <xdr:rowOff>85725</xdr:rowOff>
    </xdr:to>
    <xdr:graphicFrame macro="">
      <xdr:nvGraphicFramePr>
        <xdr:cNvPr id="3103" name="Grafico 1">
          <a:extLst>
            <a:ext uri="{FF2B5EF4-FFF2-40B4-BE49-F238E27FC236}">
              <a16:creationId xmlns:a16="http://schemas.microsoft.com/office/drawing/2014/main" id="{057F8E77-7619-2850-4005-43EC53201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8</xdr:col>
      <xdr:colOff>333375</xdr:colOff>
      <xdr:row>58</xdr:row>
      <xdr:rowOff>85725</xdr:rowOff>
    </xdr:to>
    <xdr:graphicFrame macro="">
      <xdr:nvGraphicFramePr>
        <xdr:cNvPr id="3104" name="Grafico 2">
          <a:extLst>
            <a:ext uri="{FF2B5EF4-FFF2-40B4-BE49-F238E27FC236}">
              <a16:creationId xmlns:a16="http://schemas.microsoft.com/office/drawing/2014/main" id="{DDF8C77C-023C-66E8-D17C-CF0971C8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</xdr:rowOff>
    </xdr:from>
    <xdr:to>
      <xdr:col>7</xdr:col>
      <xdr:colOff>333375</xdr:colOff>
      <xdr:row>27</xdr:row>
      <xdr:rowOff>85725</xdr:rowOff>
    </xdr:to>
    <xdr:graphicFrame macro="">
      <xdr:nvGraphicFramePr>
        <xdr:cNvPr id="4127" name="Grafico 1">
          <a:extLst>
            <a:ext uri="{FF2B5EF4-FFF2-40B4-BE49-F238E27FC236}">
              <a16:creationId xmlns:a16="http://schemas.microsoft.com/office/drawing/2014/main" id="{D0C931B6-66E3-1AE9-4BED-F011C3BEF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44</xdr:row>
      <xdr:rowOff>9525</xdr:rowOff>
    </xdr:from>
    <xdr:to>
      <xdr:col>7</xdr:col>
      <xdr:colOff>333375</xdr:colOff>
      <xdr:row>58</xdr:row>
      <xdr:rowOff>85725</xdr:rowOff>
    </xdr:to>
    <xdr:graphicFrame macro="">
      <xdr:nvGraphicFramePr>
        <xdr:cNvPr id="4128" name="Grafico 2">
          <a:extLst>
            <a:ext uri="{FF2B5EF4-FFF2-40B4-BE49-F238E27FC236}">
              <a16:creationId xmlns:a16="http://schemas.microsoft.com/office/drawing/2014/main" id="{516F7D9C-1BAC-1CF0-A600-C5884D4C7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E8B6-B2D1-4B76-B235-A06885B1CDA1}">
  <sheetPr>
    <tabColor theme="4" tint="0.79998168889431442"/>
  </sheetPr>
  <dimension ref="A1:U58"/>
  <sheetViews>
    <sheetView tabSelected="1" zoomScaleNormal="100" workbookViewId="0">
      <selection sqref="A1:H1"/>
    </sheetView>
  </sheetViews>
  <sheetFormatPr defaultColWidth="9.140625" defaultRowHeight="16.5" x14ac:dyDescent="0.3"/>
  <cols>
    <col min="1" max="1" width="30.7109375" style="2" customWidth="1"/>
    <col min="2" max="8" width="9.140625" style="2"/>
    <col min="9" max="17" width="0" style="2" hidden="1" customWidth="1"/>
    <col min="18" max="18" width="11" style="2" customWidth="1"/>
    <col min="19" max="16384" width="9.140625" style="2"/>
  </cols>
  <sheetData>
    <row r="1" spans="1:21" ht="36" customHeight="1" x14ac:dyDescent="0.3">
      <c r="A1" s="257" t="s">
        <v>62</v>
      </c>
      <c r="B1" s="257"/>
      <c r="C1" s="257"/>
      <c r="D1" s="257"/>
      <c r="E1" s="257"/>
      <c r="F1" s="257"/>
      <c r="G1" s="257"/>
      <c r="H1" s="257"/>
    </row>
    <row r="2" spans="1:21" s="3" customFormat="1" ht="12.75" x14ac:dyDescent="0.25">
      <c r="A2" s="3" t="s">
        <v>57</v>
      </c>
    </row>
    <row r="3" spans="1:21" s="3" customFormat="1" ht="13.5" thickBot="1" x14ac:dyDescent="0.3"/>
    <row r="4" spans="1:21" ht="17.25" thickBot="1" x14ac:dyDescent="0.35">
      <c r="A4" s="4" t="s">
        <v>0</v>
      </c>
      <c r="B4" s="21"/>
      <c r="C4" s="22">
        <v>2018</v>
      </c>
      <c r="D4" s="21">
        <v>2019</v>
      </c>
      <c r="E4" s="22">
        <v>2020</v>
      </c>
      <c r="F4" s="22">
        <v>2021</v>
      </c>
      <c r="G4" s="21">
        <v>2022</v>
      </c>
      <c r="H4" s="21">
        <v>2023</v>
      </c>
    </row>
    <row r="5" spans="1:21" x14ac:dyDescent="0.3">
      <c r="A5" s="258" t="s">
        <v>5</v>
      </c>
      <c r="B5" s="23" t="s">
        <v>6</v>
      </c>
      <c r="C5" s="137">
        <v>94.873000000000005</v>
      </c>
      <c r="D5" s="137">
        <v>95.950999999999993</v>
      </c>
      <c r="E5" s="137">
        <v>91.932000000000002</v>
      </c>
      <c r="F5" s="138">
        <v>95.537000000000006</v>
      </c>
      <c r="G5" s="137">
        <v>96.120999999999995</v>
      </c>
      <c r="H5" s="189">
        <v>94.537999999999997</v>
      </c>
      <c r="J5" s="113"/>
      <c r="K5" s="114"/>
      <c r="L5" s="113"/>
      <c r="M5" s="114"/>
      <c r="N5" s="113"/>
    </row>
    <row r="6" spans="1:21" x14ac:dyDescent="0.3">
      <c r="A6" s="255"/>
      <c r="B6" s="26" t="s">
        <v>7</v>
      </c>
      <c r="C6" s="139">
        <v>75.599000000000004</v>
      </c>
      <c r="D6" s="139">
        <v>78.900999999999996</v>
      </c>
      <c r="E6" s="139">
        <v>73.736000000000004</v>
      </c>
      <c r="F6" s="140">
        <v>76.146000000000001</v>
      </c>
      <c r="G6" s="139">
        <v>76.323999999999998</v>
      </c>
      <c r="H6" s="190">
        <v>75.611000000000004</v>
      </c>
    </row>
    <row r="7" spans="1:21" x14ac:dyDescent="0.3">
      <c r="A7" s="255"/>
      <c r="B7" s="26" t="s">
        <v>8</v>
      </c>
      <c r="C7" s="139">
        <v>170.47200000000001</v>
      </c>
      <c r="D7" s="139">
        <v>174.852</v>
      </c>
      <c r="E7" s="139">
        <v>165.66900000000001</v>
      </c>
      <c r="F7" s="140">
        <v>171.68299999999999</v>
      </c>
      <c r="G7" s="139">
        <v>172.44499999999999</v>
      </c>
      <c r="H7" s="190">
        <v>170.149</v>
      </c>
    </row>
    <row r="8" spans="1:21" ht="52.5" thickBot="1" x14ac:dyDescent="0.35">
      <c r="A8" s="256"/>
      <c r="B8" s="136" t="s">
        <v>61</v>
      </c>
      <c r="C8" s="115">
        <f>(C6-C5)/C5</f>
        <v>-0.20315579775067721</v>
      </c>
      <c r="D8" s="115">
        <f t="shared" ref="D8:H8" si="0">(D6-D5)/D5</f>
        <v>-0.17769486508738833</v>
      </c>
      <c r="E8" s="115">
        <f t="shared" si="0"/>
        <v>-0.19792890397250137</v>
      </c>
      <c r="F8" s="115">
        <f t="shared" si="0"/>
        <v>-0.2029684834148027</v>
      </c>
      <c r="G8" s="115">
        <f t="shared" si="0"/>
        <v>-0.2059591556475692</v>
      </c>
      <c r="H8" s="191">
        <f t="shared" si="0"/>
        <v>-0.20020520848759221</v>
      </c>
      <c r="I8" s="100"/>
      <c r="K8" s="100"/>
    </row>
    <row r="9" spans="1:21" ht="13.9" customHeight="1" x14ac:dyDescent="0.3">
      <c r="A9" s="259" t="s">
        <v>10</v>
      </c>
      <c r="B9" s="23" t="s">
        <v>6</v>
      </c>
      <c r="C9" s="137">
        <f t="shared" ref="C9:H11" si="1">C13-C5</f>
        <v>3.9549999999999983</v>
      </c>
      <c r="D9" s="137">
        <f t="shared" si="1"/>
        <v>3.0630000000000024</v>
      </c>
      <c r="E9" s="137">
        <f t="shared" si="1"/>
        <v>4.5219999999999914</v>
      </c>
      <c r="F9" s="138">
        <f t="shared" si="1"/>
        <v>4.5479999999999876</v>
      </c>
      <c r="G9" s="137">
        <f t="shared" si="1"/>
        <v>3.578000000000003</v>
      </c>
      <c r="H9" s="189">
        <f t="shared" si="1"/>
        <v>3.4560000000000031</v>
      </c>
      <c r="I9" s="117">
        <v>3.6000000000000085</v>
      </c>
    </row>
    <row r="10" spans="1:21" x14ac:dyDescent="0.3">
      <c r="A10" s="260"/>
      <c r="B10" s="26" t="s">
        <v>7</v>
      </c>
      <c r="C10" s="139">
        <f t="shared" si="1"/>
        <v>6.367999999999995</v>
      </c>
      <c r="D10" s="139">
        <f t="shared" si="1"/>
        <v>5.3059999999999974</v>
      </c>
      <c r="E10" s="139">
        <f t="shared" si="1"/>
        <v>7.6679999999999922</v>
      </c>
      <c r="F10" s="140">
        <f t="shared" si="1"/>
        <v>6.7579999999999956</v>
      </c>
      <c r="G10" s="139">
        <f t="shared" si="1"/>
        <v>6.2399999999999949</v>
      </c>
      <c r="H10" s="190">
        <f t="shared" si="1"/>
        <v>4.7549999999999955</v>
      </c>
      <c r="I10" s="117">
        <v>3.7000000000000028</v>
      </c>
    </row>
    <row r="11" spans="1:21" x14ac:dyDescent="0.3">
      <c r="A11" s="260"/>
      <c r="B11" s="26" t="s">
        <v>11</v>
      </c>
      <c r="C11" s="139">
        <f t="shared" si="1"/>
        <v>10.322999999999979</v>
      </c>
      <c r="D11" s="139">
        <f t="shared" si="1"/>
        <v>8.3689999999999998</v>
      </c>
      <c r="E11" s="139">
        <f t="shared" si="1"/>
        <v>12.187999999999988</v>
      </c>
      <c r="F11" s="140">
        <f t="shared" si="1"/>
        <v>11.306000000000012</v>
      </c>
      <c r="G11" s="139">
        <f t="shared" si="1"/>
        <v>9.8180000000000121</v>
      </c>
      <c r="H11" s="190">
        <f t="shared" si="1"/>
        <v>8.2110000000000127</v>
      </c>
      <c r="I11" s="117">
        <v>7.4000000000000057</v>
      </c>
      <c r="R11" s="77"/>
    </row>
    <row r="12" spans="1:21" ht="52.5" thickBot="1" x14ac:dyDescent="0.35">
      <c r="A12" s="261"/>
      <c r="B12" s="136" t="s">
        <v>61</v>
      </c>
      <c r="C12" s="115">
        <f>(C10-C9)/C9</f>
        <v>0.61011378002528383</v>
      </c>
      <c r="D12" s="115">
        <f t="shared" ref="D12:H12" si="2">(D10-D9)/D9</f>
        <v>0.73228860594188483</v>
      </c>
      <c r="E12" s="115">
        <f t="shared" si="2"/>
        <v>0.6957098628925269</v>
      </c>
      <c r="F12" s="115">
        <f t="shared" si="2"/>
        <v>0.48592788038698637</v>
      </c>
      <c r="G12" s="115">
        <f t="shared" si="2"/>
        <v>0.74399105645611785</v>
      </c>
      <c r="H12" s="191">
        <f t="shared" si="2"/>
        <v>0.37586805555555303</v>
      </c>
      <c r="I12" s="118">
        <f t="shared" ref="I12" si="3">(I10-I9)/I10</f>
        <v>2.7027027027025471E-2</v>
      </c>
    </row>
    <row r="13" spans="1:21" x14ac:dyDescent="0.3">
      <c r="A13" s="254" t="s">
        <v>12</v>
      </c>
      <c r="B13" s="119" t="s">
        <v>6</v>
      </c>
      <c r="C13" s="141">
        <v>98.828000000000003</v>
      </c>
      <c r="D13" s="141">
        <v>99.013999999999996</v>
      </c>
      <c r="E13" s="141">
        <v>96.453999999999994</v>
      </c>
      <c r="F13" s="142">
        <v>100.08499999999999</v>
      </c>
      <c r="G13" s="141">
        <v>99.698999999999998</v>
      </c>
      <c r="H13" s="192">
        <v>97.994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1" x14ac:dyDescent="0.3">
      <c r="A14" s="255"/>
      <c r="B14" s="26" t="s">
        <v>7</v>
      </c>
      <c r="C14" s="139">
        <v>81.966999999999999</v>
      </c>
      <c r="D14" s="139">
        <v>84.206999999999994</v>
      </c>
      <c r="E14" s="139">
        <v>81.403999999999996</v>
      </c>
      <c r="F14" s="140">
        <v>82.903999999999996</v>
      </c>
      <c r="G14" s="139">
        <v>82.563999999999993</v>
      </c>
      <c r="H14" s="190">
        <v>80.366</v>
      </c>
    </row>
    <row r="15" spans="1:21" x14ac:dyDescent="0.3">
      <c r="A15" s="255"/>
      <c r="B15" s="26" t="s">
        <v>11</v>
      </c>
      <c r="C15" s="139">
        <v>180.79499999999999</v>
      </c>
      <c r="D15" s="139">
        <v>183.221</v>
      </c>
      <c r="E15" s="139">
        <v>177.857</v>
      </c>
      <c r="F15" s="140">
        <v>182.989</v>
      </c>
      <c r="G15" s="139">
        <v>182.26300000000001</v>
      </c>
      <c r="H15" s="190">
        <v>178.36</v>
      </c>
    </row>
    <row r="16" spans="1:21" ht="56.25" customHeight="1" thickBot="1" x14ac:dyDescent="0.35">
      <c r="A16" s="256"/>
      <c r="B16" s="136" t="s">
        <v>61</v>
      </c>
      <c r="C16" s="188">
        <f>(C14-C13)/C13</f>
        <v>-0.17060954385396854</v>
      </c>
      <c r="D16" s="115">
        <f t="shared" ref="D16:H16" si="4">(D14-D13)/D13</f>
        <v>-0.14954450885733334</v>
      </c>
      <c r="E16" s="115">
        <f t="shared" si="4"/>
        <v>-0.15603292761316273</v>
      </c>
      <c r="F16" s="115">
        <f t="shared" si="4"/>
        <v>-0.17166408552730178</v>
      </c>
      <c r="G16" s="115">
        <f t="shared" si="4"/>
        <v>-0.17186732063511173</v>
      </c>
      <c r="H16" s="191">
        <f t="shared" si="4"/>
        <v>-0.17988856460599628</v>
      </c>
    </row>
    <row r="17" spans="1:20" x14ac:dyDescent="0.3">
      <c r="A17" s="254" t="s">
        <v>14</v>
      </c>
      <c r="B17" s="119" t="s">
        <v>6</v>
      </c>
      <c r="C17" s="141">
        <v>43.116999999999997</v>
      </c>
      <c r="D17" s="141">
        <v>42.338999999999999</v>
      </c>
      <c r="E17" s="141">
        <v>44.365000000000002</v>
      </c>
      <c r="F17" s="142">
        <v>41.076000000000001</v>
      </c>
      <c r="G17" s="141">
        <v>41.845999999999997</v>
      </c>
      <c r="H17" s="193">
        <v>43.634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1:20" x14ac:dyDescent="0.3">
      <c r="A18" s="255"/>
      <c r="B18" s="26" t="s">
        <v>7</v>
      </c>
      <c r="C18" s="139">
        <v>61.633000000000003</v>
      </c>
      <c r="D18" s="139">
        <v>59.320999999999998</v>
      </c>
      <c r="E18" s="139">
        <v>62.097999999999999</v>
      </c>
      <c r="F18" s="140">
        <v>60.271000000000001</v>
      </c>
      <c r="G18" s="139">
        <v>60.143999999999998</v>
      </c>
      <c r="H18" s="190">
        <v>62.238999999999997</v>
      </c>
    </row>
    <row r="19" spans="1:20" x14ac:dyDescent="0.3">
      <c r="A19" s="255"/>
      <c r="B19" s="26" t="s">
        <v>11</v>
      </c>
      <c r="C19" s="139">
        <v>104.75</v>
      </c>
      <c r="D19" s="139">
        <v>101.66</v>
      </c>
      <c r="E19" s="139">
        <v>106.46299999999999</v>
      </c>
      <c r="F19" s="140">
        <v>101.348</v>
      </c>
      <c r="G19" s="139">
        <v>101.99</v>
      </c>
      <c r="H19" s="190">
        <v>105.873</v>
      </c>
    </row>
    <row r="20" spans="1:20" ht="52.5" thickBot="1" x14ac:dyDescent="0.35">
      <c r="A20" s="256"/>
      <c r="B20" s="136" t="s">
        <v>61</v>
      </c>
      <c r="C20" s="115">
        <f>(C18-C17)/C17</f>
        <v>0.42943618526335336</v>
      </c>
      <c r="D20" s="115">
        <f t="shared" ref="D20:G20" si="5">(D18-D17)/D17</f>
        <v>0.40109591629466923</v>
      </c>
      <c r="E20" s="115">
        <f t="shared" si="5"/>
        <v>0.39970697621999313</v>
      </c>
      <c r="F20" s="115">
        <f t="shared" si="5"/>
        <v>0.46730450871555168</v>
      </c>
      <c r="G20" s="115">
        <f t="shared" si="5"/>
        <v>0.43726998996319849</v>
      </c>
      <c r="H20" s="191">
        <f>(H18-H17)/H17</f>
        <v>0.42638767933263044</v>
      </c>
    </row>
    <row r="22" spans="1:20" ht="17.25" thickBot="1" x14ac:dyDescent="0.35"/>
    <row r="23" spans="1:20" ht="17.25" thickBot="1" x14ac:dyDescent="0.35">
      <c r="A23" s="4" t="s">
        <v>16</v>
      </c>
      <c r="B23" s="21"/>
      <c r="C23" s="22">
        <v>2018</v>
      </c>
      <c r="D23" s="21">
        <v>2019</v>
      </c>
      <c r="E23" s="22">
        <v>2020</v>
      </c>
      <c r="F23" s="22">
        <v>2021</v>
      </c>
      <c r="G23" s="21">
        <v>2022</v>
      </c>
      <c r="H23" s="194">
        <v>2023</v>
      </c>
    </row>
    <row r="24" spans="1:20" x14ac:dyDescent="0.3">
      <c r="A24" s="258" t="s">
        <v>5</v>
      </c>
      <c r="B24" s="23" t="s">
        <v>6</v>
      </c>
      <c r="C24" s="143">
        <v>1101.954</v>
      </c>
      <c r="D24" s="143">
        <v>1110.597</v>
      </c>
      <c r="E24" s="143">
        <v>1087.3910000000001</v>
      </c>
      <c r="F24" s="144">
        <v>1097.5039999999999</v>
      </c>
      <c r="G24" s="143">
        <v>1103.1400000000001</v>
      </c>
      <c r="H24" s="195">
        <v>1115.0219999999999</v>
      </c>
    </row>
    <row r="25" spans="1:20" x14ac:dyDescent="0.3">
      <c r="A25" s="255"/>
      <c r="B25" s="26" t="s">
        <v>7</v>
      </c>
      <c r="C25" s="145">
        <v>894.38099999999997</v>
      </c>
      <c r="D25" s="145">
        <v>915.41499999999996</v>
      </c>
      <c r="E25" s="145">
        <v>878.84699999999998</v>
      </c>
      <c r="F25" s="146">
        <v>880.93899999999996</v>
      </c>
      <c r="G25" s="145">
        <v>898.13199999999995</v>
      </c>
      <c r="H25" s="196">
        <v>908.12800000000004</v>
      </c>
    </row>
    <row r="26" spans="1:20" x14ac:dyDescent="0.3">
      <c r="A26" s="255"/>
      <c r="B26" s="26" t="s">
        <v>8</v>
      </c>
      <c r="C26" s="145">
        <v>1996.335</v>
      </c>
      <c r="D26" s="145">
        <v>2026.0119999999999</v>
      </c>
      <c r="E26" s="145">
        <v>1966.2370000000001</v>
      </c>
      <c r="F26" s="146">
        <v>1978.442</v>
      </c>
      <c r="G26" s="145">
        <v>2001.2719999999999</v>
      </c>
      <c r="H26" s="196">
        <v>2023.15</v>
      </c>
    </row>
    <row r="27" spans="1:20" ht="52.5" thickBot="1" x14ac:dyDescent="0.35">
      <c r="A27" s="256"/>
      <c r="B27" s="136" t="s">
        <v>61</v>
      </c>
      <c r="C27" s="115">
        <f>(C25-C24)/C24</f>
        <v>-0.18836811699943917</v>
      </c>
      <c r="D27" s="115">
        <f t="shared" ref="D27:H27" si="6">(D25-D24)/D24</f>
        <v>-0.17574511726575889</v>
      </c>
      <c r="E27" s="115">
        <f t="shared" si="6"/>
        <v>-0.19178382017140116</v>
      </c>
      <c r="F27" s="116">
        <f t="shared" si="6"/>
        <v>-0.1973250211388751</v>
      </c>
      <c r="G27" s="115">
        <f t="shared" si="6"/>
        <v>-0.18584041916710492</v>
      </c>
      <c r="H27" s="197">
        <f t="shared" si="6"/>
        <v>-0.18555149584492495</v>
      </c>
    </row>
    <row r="28" spans="1:20" ht="13.9" customHeight="1" x14ac:dyDescent="0.3">
      <c r="A28" s="259" t="s">
        <v>10</v>
      </c>
      <c r="B28" s="23" t="s">
        <v>6</v>
      </c>
      <c r="C28" s="137">
        <f t="shared" ref="C28:H28" si="7">C32-C24</f>
        <v>52.957000000000107</v>
      </c>
      <c r="D28" s="137">
        <f t="shared" si="7"/>
        <v>53.839999999999918</v>
      </c>
      <c r="E28" s="137">
        <f t="shared" si="7"/>
        <v>56.401999999999816</v>
      </c>
      <c r="F28" s="138">
        <f t="shared" si="7"/>
        <v>45.274000000000115</v>
      </c>
      <c r="G28" s="137">
        <f t="shared" si="7"/>
        <v>46.429999999999836</v>
      </c>
      <c r="H28" s="198">
        <f t="shared" si="7"/>
        <v>44.686000000000149</v>
      </c>
    </row>
    <row r="29" spans="1:20" x14ac:dyDescent="0.3">
      <c r="A29" s="260"/>
      <c r="B29" s="26" t="s">
        <v>7</v>
      </c>
      <c r="C29" s="139">
        <f t="shared" ref="C29:H30" si="8">C33-C25</f>
        <v>69.923999999999978</v>
      </c>
      <c r="D29" s="139">
        <f t="shared" si="8"/>
        <v>64.565000000000055</v>
      </c>
      <c r="E29" s="139">
        <f t="shared" si="8"/>
        <v>66.177999999999997</v>
      </c>
      <c r="F29" s="140">
        <f t="shared" si="8"/>
        <v>68.413000000000011</v>
      </c>
      <c r="G29" s="139">
        <f t="shared" si="8"/>
        <v>58.869000000000028</v>
      </c>
      <c r="H29" s="199">
        <f t="shared" si="8"/>
        <v>60.418999999999983</v>
      </c>
    </row>
    <row r="30" spans="1:20" x14ac:dyDescent="0.3">
      <c r="A30" s="260"/>
      <c r="B30" s="26" t="s">
        <v>11</v>
      </c>
      <c r="C30" s="139">
        <f t="shared" si="8"/>
        <v>122.88099999999986</v>
      </c>
      <c r="D30" s="139">
        <f t="shared" si="8"/>
        <v>118.40499999999997</v>
      </c>
      <c r="E30" s="139">
        <f t="shared" si="8"/>
        <v>122.58100000000013</v>
      </c>
      <c r="F30" s="140">
        <f t="shared" si="8"/>
        <v>113.6880000000001</v>
      </c>
      <c r="G30" s="139">
        <f t="shared" si="8"/>
        <v>105.29899999999998</v>
      </c>
      <c r="H30" s="199">
        <f t="shared" si="8"/>
        <v>105.10500000000002</v>
      </c>
    </row>
    <row r="31" spans="1:20" ht="52.5" thickBot="1" x14ac:dyDescent="0.35">
      <c r="A31" s="261"/>
      <c r="B31" s="136" t="s">
        <v>61</v>
      </c>
      <c r="C31" s="115">
        <f>(C29-C28)/C28</f>
        <v>0.32039201616405455</v>
      </c>
      <c r="D31" s="115">
        <f t="shared" ref="D31:H31" si="9">(D29-D28)/D28</f>
        <v>0.19920133729569378</v>
      </c>
      <c r="E31" s="115">
        <f t="shared" si="9"/>
        <v>0.17332718697918892</v>
      </c>
      <c r="F31" s="116">
        <f t="shared" si="9"/>
        <v>0.51108804170163535</v>
      </c>
      <c r="G31" s="115">
        <f t="shared" si="9"/>
        <v>0.26790867973293636</v>
      </c>
      <c r="H31" s="197">
        <f t="shared" si="9"/>
        <v>0.35207895090184355</v>
      </c>
    </row>
    <row r="32" spans="1:20" x14ac:dyDescent="0.3">
      <c r="A32" s="254" t="s">
        <v>12</v>
      </c>
      <c r="B32" s="23" t="s">
        <v>6</v>
      </c>
      <c r="C32" s="143">
        <v>1154.9110000000001</v>
      </c>
      <c r="D32" s="143">
        <v>1164.4369999999999</v>
      </c>
      <c r="E32" s="143">
        <v>1143.7929999999999</v>
      </c>
      <c r="F32" s="144">
        <v>1142.778</v>
      </c>
      <c r="G32" s="143">
        <v>1149.57</v>
      </c>
      <c r="H32" s="195">
        <v>1159.7080000000001</v>
      </c>
      <c r="J32" s="113"/>
      <c r="K32" s="114"/>
      <c r="L32" s="113"/>
      <c r="M32" s="114"/>
      <c r="N32" s="113"/>
      <c r="O32" s="114"/>
      <c r="P32" s="113"/>
      <c r="Q32" s="114"/>
      <c r="R32" s="113"/>
      <c r="S32" s="114"/>
      <c r="T32" s="113"/>
    </row>
    <row r="33" spans="1:8" x14ac:dyDescent="0.3">
      <c r="A33" s="255"/>
      <c r="B33" s="26" t="s">
        <v>7</v>
      </c>
      <c r="C33" s="145">
        <v>964.30499999999995</v>
      </c>
      <c r="D33" s="145">
        <v>979.98</v>
      </c>
      <c r="E33" s="145">
        <v>945.02499999999998</v>
      </c>
      <c r="F33" s="146">
        <v>949.35199999999998</v>
      </c>
      <c r="G33" s="145">
        <v>957.00099999999998</v>
      </c>
      <c r="H33" s="196">
        <v>968.54700000000003</v>
      </c>
    </row>
    <row r="34" spans="1:8" x14ac:dyDescent="0.3">
      <c r="A34" s="255"/>
      <c r="B34" s="26" t="s">
        <v>11</v>
      </c>
      <c r="C34" s="145">
        <v>2119.2159999999999</v>
      </c>
      <c r="D34" s="145">
        <v>2144.4169999999999</v>
      </c>
      <c r="E34" s="145">
        <v>2088.8180000000002</v>
      </c>
      <c r="F34" s="146">
        <v>2092.13</v>
      </c>
      <c r="G34" s="145">
        <v>2106.5709999999999</v>
      </c>
      <c r="H34" s="196">
        <v>2128.2550000000001</v>
      </c>
    </row>
    <row r="35" spans="1:8" ht="52.5" thickBot="1" x14ac:dyDescent="0.35">
      <c r="A35" s="256"/>
      <c r="B35" s="136" t="s">
        <v>61</v>
      </c>
      <c r="C35" s="115">
        <f>(C33-C32)/C32</f>
        <v>-0.16503955716068172</v>
      </c>
      <c r="D35" s="115">
        <f t="shared" ref="D35:H35" si="10">(D33-D32)/D32</f>
        <v>-0.15840874173527628</v>
      </c>
      <c r="E35" s="115">
        <f t="shared" si="10"/>
        <v>-0.17377969615131403</v>
      </c>
      <c r="F35" s="116">
        <f t="shared" si="10"/>
        <v>-0.16925947121838192</v>
      </c>
      <c r="G35" s="115">
        <f t="shared" si="10"/>
        <v>-0.16751393999495462</v>
      </c>
      <c r="H35" s="197">
        <f t="shared" si="10"/>
        <v>-0.16483545858095316</v>
      </c>
    </row>
    <row r="36" spans="1:8" x14ac:dyDescent="0.3">
      <c r="A36" s="254" t="s">
        <v>14</v>
      </c>
      <c r="B36" s="119" t="s">
        <v>6</v>
      </c>
      <c r="C36" s="147">
        <v>469.85599999999999</v>
      </c>
      <c r="D36" s="147">
        <v>467.90899999999999</v>
      </c>
      <c r="E36" s="147">
        <v>491.57799999999997</v>
      </c>
      <c r="F36" s="148">
        <v>497.38</v>
      </c>
      <c r="G36" s="147">
        <v>487.26400000000001</v>
      </c>
      <c r="H36" s="200">
        <v>479.03</v>
      </c>
    </row>
    <row r="37" spans="1:8" x14ac:dyDescent="0.3">
      <c r="A37" s="255"/>
      <c r="B37" s="26" t="s">
        <v>7</v>
      </c>
      <c r="C37" s="145">
        <v>694.24099999999999</v>
      </c>
      <c r="D37" s="145">
        <v>681.55799999999999</v>
      </c>
      <c r="E37" s="145">
        <v>720.27</v>
      </c>
      <c r="F37" s="146">
        <v>714.28499999999997</v>
      </c>
      <c r="G37" s="145">
        <v>697.18799999999999</v>
      </c>
      <c r="H37" s="196">
        <v>681.60799999999995</v>
      </c>
    </row>
    <row r="38" spans="1:8" x14ac:dyDescent="0.3">
      <c r="A38" s="255"/>
      <c r="B38" s="26" t="s">
        <v>11</v>
      </c>
      <c r="C38" s="145">
        <v>1164.097</v>
      </c>
      <c r="D38" s="145">
        <v>1149.4670000000001</v>
      </c>
      <c r="E38" s="145">
        <v>1211.848</v>
      </c>
      <c r="F38" s="146">
        <v>1211.6659999999999</v>
      </c>
      <c r="G38" s="145">
        <v>1184.452</v>
      </c>
      <c r="H38" s="196">
        <v>1160.6379999999999</v>
      </c>
    </row>
    <row r="39" spans="1:8" ht="52.5" thickBot="1" x14ac:dyDescent="0.35">
      <c r="A39" s="256"/>
      <c r="B39" s="136" t="s">
        <v>61</v>
      </c>
      <c r="C39" s="115">
        <f>(C37-C36)/C36</f>
        <v>0.4775612102431383</v>
      </c>
      <c r="D39" s="115">
        <f t="shared" ref="D39:H39" si="11">(D37-D36)/D36</f>
        <v>0.45660374132577064</v>
      </c>
      <c r="E39" s="115">
        <f t="shared" si="11"/>
        <v>0.4652201685185261</v>
      </c>
      <c r="F39" s="116">
        <f t="shared" si="11"/>
        <v>0.43609513852587556</v>
      </c>
      <c r="G39" s="115">
        <f t="shared" si="11"/>
        <v>0.43082189531752801</v>
      </c>
      <c r="H39" s="197">
        <f t="shared" si="11"/>
        <v>0.42289209444084919</v>
      </c>
    </row>
    <row r="41" spans="1:8" ht="17.25" thickBot="1" x14ac:dyDescent="0.35"/>
    <row r="42" spans="1:8" ht="14.45" customHeight="1" thickBot="1" x14ac:dyDescent="0.35">
      <c r="A42" s="4" t="s">
        <v>15</v>
      </c>
      <c r="B42" s="21"/>
      <c r="C42" s="22">
        <v>2018</v>
      </c>
      <c r="D42" s="21">
        <v>2019</v>
      </c>
      <c r="E42" s="22">
        <v>2020</v>
      </c>
      <c r="F42" s="22">
        <v>2021</v>
      </c>
      <c r="G42" s="38">
        <v>2022</v>
      </c>
      <c r="H42" s="21">
        <v>2023</v>
      </c>
    </row>
    <row r="43" spans="1:8" x14ac:dyDescent="0.3">
      <c r="A43" s="258" t="s">
        <v>5</v>
      </c>
      <c r="B43" s="23" t="s">
        <v>6</v>
      </c>
      <c r="C43" s="143">
        <v>13282.228999999999</v>
      </c>
      <c r="D43" s="143">
        <v>13335.637000000001</v>
      </c>
      <c r="E43" s="143">
        <v>12987.414000000001</v>
      </c>
      <c r="F43" s="144">
        <v>13043.603999999999</v>
      </c>
      <c r="G43" s="143">
        <v>13350.191000000001</v>
      </c>
      <c r="H43" s="201">
        <v>13591.392</v>
      </c>
    </row>
    <row r="44" spans="1:8" x14ac:dyDescent="0.3">
      <c r="A44" s="255"/>
      <c r="B44" s="26" t="s">
        <v>7</v>
      </c>
      <c r="C44" s="145">
        <v>9676.5020000000004</v>
      </c>
      <c r="D44" s="145">
        <v>9773.7669999999998</v>
      </c>
      <c r="E44" s="145">
        <v>9397.8439999999991</v>
      </c>
      <c r="F44" s="146">
        <v>9510.3520000000008</v>
      </c>
      <c r="G44" s="145">
        <v>9749.1980000000003</v>
      </c>
      <c r="H44" s="202">
        <v>9988.5550000000003</v>
      </c>
    </row>
    <row r="45" spans="1:8" x14ac:dyDescent="0.3">
      <c r="A45" s="255"/>
      <c r="B45" s="26" t="s">
        <v>8</v>
      </c>
      <c r="C45" s="145">
        <v>22958.73</v>
      </c>
      <c r="D45" s="145">
        <v>23109.404999999999</v>
      </c>
      <c r="E45" s="145">
        <v>22385.257000000001</v>
      </c>
      <c r="F45" s="145">
        <v>22553.955000000002</v>
      </c>
      <c r="G45" s="145">
        <v>23099.388999999999</v>
      </c>
      <c r="H45" s="202">
        <v>23579.947</v>
      </c>
    </row>
    <row r="46" spans="1:8" ht="52.5" thickBot="1" x14ac:dyDescent="0.35">
      <c r="A46" s="263"/>
      <c r="B46" s="136" t="s">
        <v>61</v>
      </c>
      <c r="C46" s="120">
        <f>(C44-C43)/C43</f>
        <v>-0.27147002208740711</v>
      </c>
      <c r="D46" s="120">
        <f t="shared" ref="D46:H46" si="12">(D44-D43)/D43</f>
        <v>-0.26709410281638596</v>
      </c>
      <c r="E46" s="120">
        <f t="shared" si="12"/>
        <v>-0.27638835568035341</v>
      </c>
      <c r="F46" s="121">
        <f t="shared" si="12"/>
        <v>-0.27088004204972788</v>
      </c>
      <c r="G46" s="122">
        <f t="shared" si="12"/>
        <v>-0.2697334442630821</v>
      </c>
      <c r="H46" s="203">
        <f t="shared" si="12"/>
        <v>-0.26508226677591223</v>
      </c>
    </row>
    <row r="47" spans="1:8" ht="13.9" customHeight="1" x14ac:dyDescent="0.3">
      <c r="A47" s="259" t="s">
        <v>10</v>
      </c>
      <c r="B47" s="23" t="s">
        <v>6</v>
      </c>
      <c r="C47" s="143">
        <f t="shared" ref="C47:H47" si="13">C51-C43</f>
        <v>1426.014000000001</v>
      </c>
      <c r="D47" s="143">
        <f t="shared" si="13"/>
        <v>1327.4929999999986</v>
      </c>
      <c r="E47" s="143">
        <f t="shared" si="13"/>
        <v>1213.7389999999996</v>
      </c>
      <c r="F47" s="144">
        <f t="shared" si="13"/>
        <v>1236.2430000000004</v>
      </c>
      <c r="G47" s="143">
        <f t="shared" si="13"/>
        <v>1022.003999999999</v>
      </c>
      <c r="H47" s="201">
        <f t="shared" si="13"/>
        <v>988.01699999999983</v>
      </c>
    </row>
    <row r="48" spans="1:8" x14ac:dyDescent="0.3">
      <c r="A48" s="260"/>
      <c r="B48" s="26" t="s">
        <v>7</v>
      </c>
      <c r="C48" s="145">
        <f t="shared" ref="C48:H49" si="14">C52-C44</f>
        <v>1283.3619999999992</v>
      </c>
      <c r="D48" s="145">
        <f t="shared" si="14"/>
        <v>1212.5100000000002</v>
      </c>
      <c r="E48" s="145">
        <f t="shared" si="14"/>
        <v>1087.1460000000006</v>
      </c>
      <c r="F48" s="146">
        <f t="shared" si="14"/>
        <v>1130.5619999999999</v>
      </c>
      <c r="G48" s="145">
        <f t="shared" si="14"/>
        <v>1005.4840000000004</v>
      </c>
      <c r="H48" s="202">
        <f t="shared" si="14"/>
        <v>958.85199999999895</v>
      </c>
    </row>
    <row r="49" spans="1:20" x14ac:dyDescent="0.3">
      <c r="A49" s="260"/>
      <c r="B49" s="26" t="s">
        <v>11</v>
      </c>
      <c r="C49" s="149">
        <f t="shared" si="14"/>
        <v>2709.3770000000004</v>
      </c>
      <c r="D49" s="149">
        <f t="shared" si="14"/>
        <v>2540.0020000000004</v>
      </c>
      <c r="E49" s="145">
        <f t="shared" si="14"/>
        <v>2300.8859999999986</v>
      </c>
      <c r="F49" s="145">
        <f t="shared" si="14"/>
        <v>2366.8059999999969</v>
      </c>
      <c r="G49" s="149">
        <f t="shared" si="14"/>
        <v>2027.4890000000014</v>
      </c>
      <c r="H49" s="204">
        <f t="shared" si="14"/>
        <v>1946.8679999999986</v>
      </c>
    </row>
    <row r="50" spans="1:20" ht="52.5" thickBot="1" x14ac:dyDescent="0.35">
      <c r="A50" s="262"/>
      <c r="B50" s="136" t="s">
        <v>61</v>
      </c>
      <c r="C50" s="120">
        <f>(C48-C47)/C47</f>
        <v>-0.1000354835226034</v>
      </c>
      <c r="D50" s="120">
        <f t="shared" ref="D50:H50" si="15">(D48-D47)/D47</f>
        <v>-8.6616652592517232E-2</v>
      </c>
      <c r="E50" s="120">
        <f t="shared" si="15"/>
        <v>-0.10430001837297721</v>
      </c>
      <c r="F50" s="121">
        <f t="shared" si="15"/>
        <v>-8.5485620545475649E-2</v>
      </c>
      <c r="G50" s="122">
        <f t="shared" si="15"/>
        <v>-1.6164320296201025E-2</v>
      </c>
      <c r="H50" s="203">
        <f t="shared" si="15"/>
        <v>-2.9518722855984135E-2</v>
      </c>
    </row>
    <row r="51" spans="1:20" x14ac:dyDescent="0.3">
      <c r="A51" s="258" t="s">
        <v>12</v>
      </c>
      <c r="B51" s="23" t="s">
        <v>6</v>
      </c>
      <c r="C51" s="143">
        <v>14708.243</v>
      </c>
      <c r="D51" s="143">
        <v>14663.13</v>
      </c>
      <c r="E51" s="143">
        <v>14201.153</v>
      </c>
      <c r="F51" s="144">
        <v>14279.847</v>
      </c>
      <c r="G51" s="143">
        <v>14372.195</v>
      </c>
      <c r="H51" s="201">
        <v>14579.409</v>
      </c>
      <c r="P51" s="77"/>
      <c r="Q51" s="77"/>
      <c r="R51" s="77"/>
      <c r="S51" s="77"/>
      <c r="T51" s="77"/>
    </row>
    <row r="52" spans="1:20" x14ac:dyDescent="0.3">
      <c r="A52" s="255"/>
      <c r="B52" s="26" t="s">
        <v>7</v>
      </c>
      <c r="C52" s="145">
        <v>10959.864</v>
      </c>
      <c r="D52" s="145">
        <v>10986.277</v>
      </c>
      <c r="E52" s="145">
        <v>10484.99</v>
      </c>
      <c r="F52" s="146">
        <v>10640.914000000001</v>
      </c>
      <c r="G52" s="145">
        <v>10754.682000000001</v>
      </c>
      <c r="H52" s="202">
        <v>10947.406999999999</v>
      </c>
    </row>
    <row r="53" spans="1:20" x14ac:dyDescent="0.3">
      <c r="A53" s="255"/>
      <c r="B53" s="26" t="s">
        <v>11</v>
      </c>
      <c r="C53" s="145">
        <v>25668.107</v>
      </c>
      <c r="D53" s="145">
        <v>25649.406999999999</v>
      </c>
      <c r="E53" s="149">
        <v>24686.143</v>
      </c>
      <c r="F53" s="149">
        <v>24920.760999999999</v>
      </c>
      <c r="G53" s="145">
        <v>25126.878000000001</v>
      </c>
      <c r="H53" s="202">
        <v>25526.814999999999</v>
      </c>
    </row>
    <row r="54" spans="1:20" ht="52.5" thickBot="1" x14ac:dyDescent="0.35">
      <c r="A54" s="263"/>
      <c r="B54" s="136" t="s">
        <v>61</v>
      </c>
      <c r="C54" s="120">
        <f>(C52-C51)/C51</f>
        <v>-0.25484886264117346</v>
      </c>
      <c r="D54" s="120">
        <f t="shared" ref="D54:H54" si="16">(D52-D51)/D51</f>
        <v>-0.25075498887345332</v>
      </c>
      <c r="E54" s="120">
        <f t="shared" si="16"/>
        <v>-0.26168037200923056</v>
      </c>
      <c r="F54" s="121">
        <f t="shared" si="16"/>
        <v>-0.25482997121747869</v>
      </c>
      <c r="G54" s="120">
        <f t="shared" si="16"/>
        <v>-0.25170219301922908</v>
      </c>
      <c r="H54" s="205">
        <f t="shared" si="16"/>
        <v>-0.24911860281853679</v>
      </c>
    </row>
    <row r="55" spans="1:20" x14ac:dyDescent="0.3">
      <c r="A55" s="258" t="s">
        <v>14</v>
      </c>
      <c r="B55" s="23" t="s">
        <v>6</v>
      </c>
      <c r="C55" s="143">
        <v>7472.6670000000004</v>
      </c>
      <c r="D55" s="143">
        <v>7497.9660000000003</v>
      </c>
      <c r="E55" s="143">
        <v>7901.6570000000002</v>
      </c>
      <c r="F55" s="144">
        <v>7755.0389999999998</v>
      </c>
      <c r="G55" s="143">
        <v>7543.3010000000004</v>
      </c>
      <c r="H55" s="201">
        <v>7328.1729999999998</v>
      </c>
    </row>
    <row r="56" spans="1:20" x14ac:dyDescent="0.3">
      <c r="A56" s="255"/>
      <c r="B56" s="26" t="s">
        <v>7</v>
      </c>
      <c r="C56" s="145">
        <v>11686.788</v>
      </c>
      <c r="D56" s="145">
        <v>11604.976000000001</v>
      </c>
      <c r="E56" s="145">
        <v>12055.844999999999</v>
      </c>
      <c r="F56" s="146">
        <v>11806.187</v>
      </c>
      <c r="G56" s="145">
        <v>11528.803</v>
      </c>
      <c r="H56" s="202">
        <v>11230.007</v>
      </c>
    </row>
    <row r="57" spans="1:20" x14ac:dyDescent="0.3">
      <c r="A57" s="255"/>
      <c r="B57" s="26" t="s">
        <v>11</v>
      </c>
      <c r="C57" s="145">
        <v>19159.455000000002</v>
      </c>
      <c r="D57" s="145">
        <v>19102.941999999999</v>
      </c>
      <c r="E57" s="145">
        <v>19957.503000000001</v>
      </c>
      <c r="F57" s="145">
        <v>19561.225999999999</v>
      </c>
      <c r="G57" s="145">
        <v>19072.102999999999</v>
      </c>
      <c r="H57" s="202">
        <v>18558.18</v>
      </c>
    </row>
    <row r="58" spans="1:20" ht="52.5" thickBot="1" x14ac:dyDescent="0.35">
      <c r="A58" s="263"/>
      <c r="B58" s="136" t="s">
        <v>61</v>
      </c>
      <c r="C58" s="120">
        <f>(C56-C55)/C55</f>
        <v>0.56393801570443325</v>
      </c>
      <c r="D58" s="120">
        <f t="shared" ref="D58:H58" si="17">(D56-D55)/D55</f>
        <v>0.54774988310163053</v>
      </c>
      <c r="E58" s="120">
        <f t="shared" si="17"/>
        <v>0.52573631075102334</v>
      </c>
      <c r="F58" s="121">
        <f t="shared" si="17"/>
        <v>0.5223891201578742</v>
      </c>
      <c r="G58" s="120">
        <f t="shared" si="17"/>
        <v>0.52834985638250409</v>
      </c>
      <c r="H58" s="205">
        <f t="shared" si="17"/>
        <v>0.53244294314558349</v>
      </c>
      <c r="I58" s="100"/>
    </row>
  </sheetData>
  <mergeCells count="13">
    <mergeCell ref="A47:A50"/>
    <mergeCell ref="A51:A54"/>
    <mergeCell ref="A55:A58"/>
    <mergeCell ref="A24:A27"/>
    <mergeCell ref="A28:A31"/>
    <mergeCell ref="A32:A35"/>
    <mergeCell ref="A36:A39"/>
    <mergeCell ref="A43:A46"/>
    <mergeCell ref="A17:A20"/>
    <mergeCell ref="A1:H1"/>
    <mergeCell ref="A5:A8"/>
    <mergeCell ref="A9:A12"/>
    <mergeCell ref="A13:A16"/>
  </mergeCells>
  <pageMargins left="0.7" right="0.7" top="0.75" bottom="0.75" header="0.3" footer="0.3"/>
  <pageSetup paperSize="9" scale="75" orientation="portrait" r:id="rId1"/>
  <rowBreaks count="1" manualBreakCount="1">
    <brk id="40" max="16" man="1"/>
  </rowBreaks>
  <colBreaks count="2" manualBreakCount="2">
    <brk id="8" max="1048575" man="1"/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422E-9F68-41B4-96E4-22C44B1F5F9D}">
  <sheetPr>
    <tabColor theme="4" tint="0.79998168889431442"/>
  </sheetPr>
  <dimension ref="A1:I70"/>
  <sheetViews>
    <sheetView zoomScaleNormal="100" workbookViewId="0">
      <selection sqref="A1:G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16384" width="9.140625" style="2"/>
  </cols>
  <sheetData>
    <row r="1" spans="1:9" ht="36" customHeight="1" x14ac:dyDescent="0.3">
      <c r="A1" s="257" t="s">
        <v>63</v>
      </c>
      <c r="B1" s="257"/>
      <c r="C1" s="257"/>
      <c r="D1" s="257"/>
      <c r="E1" s="257"/>
      <c r="F1" s="257"/>
      <c r="G1" s="257"/>
    </row>
    <row r="2" spans="1:9" s="3" customFormat="1" ht="12.75" x14ac:dyDescent="0.25">
      <c r="A2" s="3" t="s">
        <v>58</v>
      </c>
    </row>
    <row r="3" spans="1:9" s="3" customFormat="1" ht="13.5" thickBot="1" x14ac:dyDescent="0.3"/>
    <row r="4" spans="1:9" ht="33.75" thickBot="1" x14ac:dyDescent="0.35">
      <c r="A4" s="4" t="s">
        <v>0</v>
      </c>
      <c r="B4" s="5"/>
      <c r="C4" s="6" t="s">
        <v>59</v>
      </c>
      <c r="D4" s="6" t="s">
        <v>1</v>
      </c>
      <c r="E4" s="6" t="s">
        <v>2</v>
      </c>
      <c r="F4" s="6" t="s">
        <v>3</v>
      </c>
      <c r="G4" s="6" t="s">
        <v>4</v>
      </c>
    </row>
    <row r="5" spans="1:9" x14ac:dyDescent="0.3">
      <c r="A5" s="258" t="s">
        <v>5</v>
      </c>
      <c r="B5" s="7" t="s">
        <v>6</v>
      </c>
      <c r="C5" s="8">
        <f>'Tav1'!D5-'Tav1'!C5</f>
        <v>1.0779999999999887</v>
      </c>
      <c r="D5" s="8">
        <f>'Tav1'!E5-'Tav1'!D5</f>
        <v>-4.0189999999999912</v>
      </c>
      <c r="E5" s="8">
        <f>'Tav1'!F5-'Tav1'!E5</f>
        <v>3.605000000000004</v>
      </c>
      <c r="F5" s="8">
        <f>'Tav1'!G5-'Tav1'!F5</f>
        <v>0.58399999999998897</v>
      </c>
      <c r="G5" s="8">
        <f>'Tav1'!H5-'Tav1'!G5</f>
        <v>-1.5829999999999984</v>
      </c>
    </row>
    <row r="6" spans="1:9" x14ac:dyDescent="0.3">
      <c r="A6" s="255"/>
      <c r="B6" s="9" t="s">
        <v>7</v>
      </c>
      <c r="C6" s="8">
        <f>'Tav1'!D6-'Tav1'!C6</f>
        <v>3.3019999999999925</v>
      </c>
      <c r="D6" s="8">
        <f>'Tav1'!E6-'Tav1'!D6</f>
        <v>-5.164999999999992</v>
      </c>
      <c r="E6" s="8">
        <f>'Tav1'!F6-'Tav1'!E6</f>
        <v>2.4099999999999966</v>
      </c>
      <c r="F6" s="8">
        <f>'Tav1'!G6-'Tav1'!F6</f>
        <v>0.17799999999999727</v>
      </c>
      <c r="G6" s="8">
        <f>'Tav1'!H6-'Tav1'!G6</f>
        <v>-0.71299999999999386</v>
      </c>
    </row>
    <row r="7" spans="1:9" x14ac:dyDescent="0.3">
      <c r="A7" s="255"/>
      <c r="B7" s="10" t="s">
        <v>8</v>
      </c>
      <c r="C7" s="11">
        <f>'Tav1'!D7-'Tav1'!C7</f>
        <v>4.3799999999999955</v>
      </c>
      <c r="D7" s="11">
        <f>'Tav1'!E7-'Tav1'!D7</f>
        <v>-9.1829999999999927</v>
      </c>
      <c r="E7" s="11">
        <f>'Tav1'!F7-'Tav1'!E7</f>
        <v>6.0139999999999816</v>
      </c>
      <c r="F7" s="11">
        <f>'Tav1'!G7-'Tav1'!F7</f>
        <v>0.76200000000000045</v>
      </c>
      <c r="G7" s="11">
        <f>'Tav1'!H7-'Tav1'!G7</f>
        <v>-2.2959999999999923</v>
      </c>
    </row>
    <row r="8" spans="1:9" ht="17.25" thickBot="1" x14ac:dyDescent="0.35">
      <c r="A8" s="256"/>
      <c r="B8" s="12" t="s">
        <v>9</v>
      </c>
      <c r="C8" s="13">
        <f>('Tav1'!D8-('Tav1'!C8))*100</f>
        <v>2.5460932663288887</v>
      </c>
      <c r="D8" s="13">
        <f>('Tav1'!E8-('Tav1'!D8))*100</f>
        <v>-2.0234038885113046</v>
      </c>
      <c r="E8" s="13">
        <f>('Tav1'!F8-('Tav1'!E8))*100</f>
        <v>-0.50395794423013229</v>
      </c>
      <c r="F8" s="13">
        <f>('Tav1'!G8-('Tav1'!F8))*100</f>
        <v>-0.29906722327665003</v>
      </c>
      <c r="G8" s="13">
        <f>('Tav1'!H8-('Tav1'!G8))*100</f>
        <v>0.57539471599769854</v>
      </c>
      <c r="I8" s="77"/>
    </row>
    <row r="9" spans="1:9" x14ac:dyDescent="0.3">
      <c r="A9" s="266" t="s">
        <v>10</v>
      </c>
      <c r="B9" s="14" t="s">
        <v>6</v>
      </c>
      <c r="C9" s="15">
        <f>'Tav1'!D9-'Tav1'!C9</f>
        <v>-0.89199999999999591</v>
      </c>
      <c r="D9" s="15">
        <f>'Tav1'!E9-'Tav1'!D9</f>
        <v>1.458999999999989</v>
      </c>
      <c r="E9" s="15">
        <f>'Tav1'!F9-'Tav1'!E9</f>
        <v>2.5999999999996248E-2</v>
      </c>
      <c r="F9" s="15">
        <f>'Tav1'!G9-'Tav1'!F9</f>
        <v>-0.96999999999998465</v>
      </c>
      <c r="G9" s="15">
        <f>'Tav1'!H9-'Tav1'!G9</f>
        <v>-0.12199999999999989</v>
      </c>
    </row>
    <row r="10" spans="1:9" x14ac:dyDescent="0.3">
      <c r="A10" s="260"/>
      <c r="B10" s="9" t="s">
        <v>7</v>
      </c>
      <c r="C10" s="8">
        <f>'Tav1'!D10-'Tav1'!C10</f>
        <v>-1.0619999999999976</v>
      </c>
      <c r="D10" s="8">
        <f>'Tav1'!E10-'Tav1'!D10</f>
        <v>2.3619999999999948</v>
      </c>
      <c r="E10" s="8">
        <f>'Tav1'!F10-'Tav1'!E10</f>
        <v>-0.90999999999999659</v>
      </c>
      <c r="F10" s="8">
        <f>'Tav1'!G10-'Tav1'!F10</f>
        <v>-0.51800000000000068</v>
      </c>
      <c r="G10" s="8">
        <f>'Tav1'!H10-'Tav1'!G10</f>
        <v>-1.4849999999999994</v>
      </c>
    </row>
    <row r="11" spans="1:9" x14ac:dyDescent="0.3">
      <c r="A11" s="260"/>
      <c r="B11" s="10" t="s">
        <v>11</v>
      </c>
      <c r="C11" s="11">
        <f>'Tav1'!D11-'Tav1'!C11</f>
        <v>-1.9539999999999793</v>
      </c>
      <c r="D11" s="11">
        <f>'Tav1'!E11-'Tav1'!D11</f>
        <v>3.8189999999999884</v>
      </c>
      <c r="E11" s="11">
        <f>'Tav1'!F11-'Tav1'!E11</f>
        <v>-0.88199999999997658</v>
      </c>
      <c r="F11" s="11">
        <f>'Tav1'!G11-'Tav1'!F11</f>
        <v>-1.4879999999999995</v>
      </c>
      <c r="G11" s="11">
        <f>'Tav1'!H11-'Tav1'!G11</f>
        <v>-1.6069999999999993</v>
      </c>
    </row>
    <row r="12" spans="1:9" ht="17.25" thickBot="1" x14ac:dyDescent="0.35">
      <c r="A12" s="261"/>
      <c r="B12" s="12" t="s">
        <v>9</v>
      </c>
      <c r="C12" s="13">
        <f>('Tav1'!D12-('Tav1'!C12))*100</f>
        <v>12.217482591660101</v>
      </c>
      <c r="D12" s="13">
        <f>('Tav1'!E12-('Tav1'!D12))*100</f>
        <v>-3.6578743049357931</v>
      </c>
      <c r="E12" s="13">
        <f>('Tav1'!F12-('Tav1'!E12))*100</f>
        <v>-20.978198250554055</v>
      </c>
      <c r="F12" s="13">
        <f>('Tav1'!G12-('Tav1'!F12))*100</f>
        <v>25.806317606913147</v>
      </c>
      <c r="G12" s="13">
        <f>('Tav1'!H12-('Tav1'!G12))*100</f>
        <v>-36.812300090056482</v>
      </c>
    </row>
    <row r="13" spans="1:9" x14ac:dyDescent="0.3">
      <c r="A13" s="254" t="s">
        <v>12</v>
      </c>
      <c r="B13" s="14" t="s">
        <v>6</v>
      </c>
      <c r="C13" s="15">
        <f>'Tav1'!D13-'Tav1'!C13</f>
        <v>0.18599999999999284</v>
      </c>
      <c r="D13" s="15">
        <f>'Tav1'!E13-'Tav1'!D13</f>
        <v>-2.5600000000000023</v>
      </c>
      <c r="E13" s="15">
        <f>'Tav1'!F13-'Tav1'!E13</f>
        <v>3.6310000000000002</v>
      </c>
      <c r="F13" s="15">
        <f>'Tav1'!G13-'Tav1'!F13</f>
        <v>-0.38599999999999568</v>
      </c>
      <c r="G13" s="15">
        <f>'Tav1'!H13-'Tav1'!G13</f>
        <v>-1.7049999999999983</v>
      </c>
    </row>
    <row r="14" spans="1:9" x14ac:dyDescent="0.3">
      <c r="A14" s="255"/>
      <c r="B14" s="9" t="s">
        <v>7</v>
      </c>
      <c r="C14" s="8">
        <f>'Tav1'!D14-'Tav1'!C14</f>
        <v>2.2399999999999949</v>
      </c>
      <c r="D14" s="8">
        <f>'Tav1'!E14-'Tav1'!D14</f>
        <v>-2.8029999999999973</v>
      </c>
      <c r="E14" s="8">
        <f>'Tav1'!F14-'Tav1'!E14</f>
        <v>1.5</v>
      </c>
      <c r="F14" s="8">
        <f>'Tav1'!G14-'Tav1'!F14</f>
        <v>-0.34000000000000341</v>
      </c>
      <c r="G14" s="8">
        <f>'Tav1'!H14-'Tav1'!G14</f>
        <v>-2.1979999999999933</v>
      </c>
    </row>
    <row r="15" spans="1:9" x14ac:dyDescent="0.3">
      <c r="A15" s="255"/>
      <c r="B15" s="10" t="s">
        <v>11</v>
      </c>
      <c r="C15" s="11">
        <f>'Tav1'!D15-'Tav1'!C15</f>
        <v>2.4260000000000161</v>
      </c>
      <c r="D15" s="11">
        <f>'Tav1'!E15-'Tav1'!D15</f>
        <v>-5.3640000000000043</v>
      </c>
      <c r="E15" s="11">
        <f>'Tav1'!F15-'Tav1'!E15</f>
        <v>5.132000000000005</v>
      </c>
      <c r="F15" s="11">
        <f>'Tav1'!G15-'Tav1'!F15</f>
        <v>-0.72599999999999909</v>
      </c>
      <c r="G15" s="11">
        <f>'Tav1'!H15-'Tav1'!G15</f>
        <v>-3.9029999999999916</v>
      </c>
    </row>
    <row r="16" spans="1:9" ht="17.25" thickBot="1" x14ac:dyDescent="0.35">
      <c r="A16" s="256"/>
      <c r="B16" s="12" t="s">
        <v>9</v>
      </c>
      <c r="C16" s="13">
        <f>('Tav1'!D16-('Tav1'!C16))*100</f>
        <v>2.1065034996635204</v>
      </c>
      <c r="D16" s="13">
        <f>('Tav1'!E16-('Tav1'!D16))*100</f>
        <v>-0.64884187558293949</v>
      </c>
      <c r="E16" s="13">
        <f>('Tav1'!F16-('Tav1'!E16))*100</f>
        <v>-1.5631157914139049</v>
      </c>
      <c r="F16" s="13">
        <f>('Tav1'!G16-('Tav1'!F16))*100</f>
        <v>-2.0323510780995147E-2</v>
      </c>
      <c r="G16" s="13">
        <f>('Tav1'!H16-('Tav1'!G16))*100</f>
        <v>-0.80212439708845507</v>
      </c>
    </row>
    <row r="17" spans="1:8" ht="17.25" hidden="1" thickBot="1" x14ac:dyDescent="0.35">
      <c r="A17" s="255" t="s">
        <v>13</v>
      </c>
      <c r="B17" s="16" t="s">
        <v>6</v>
      </c>
      <c r="C17" s="17">
        <v>-1.3000000000000007</v>
      </c>
      <c r="D17" s="17">
        <v>1.9000000000000021</v>
      </c>
      <c r="E17" s="17">
        <v>-3.2000000000000028</v>
      </c>
      <c r="F17" s="17">
        <v>0.30000000000000071</v>
      </c>
      <c r="G17" s="17">
        <v>0</v>
      </c>
    </row>
    <row r="18" spans="1:8" ht="17.25" hidden="1" thickBot="1" x14ac:dyDescent="0.35">
      <c r="A18" s="255"/>
      <c r="B18" s="9" t="s">
        <v>7</v>
      </c>
      <c r="C18" s="8">
        <v>-2.8999999999999986</v>
      </c>
      <c r="D18" s="8">
        <v>2.5</v>
      </c>
      <c r="E18" s="8">
        <v>-1.4000000000000057</v>
      </c>
      <c r="F18" s="8">
        <v>-0.59999999999999432</v>
      </c>
      <c r="G18" s="8">
        <v>0</v>
      </c>
    </row>
    <row r="19" spans="1:8" ht="17.25" hidden="1" thickBot="1" x14ac:dyDescent="0.35">
      <c r="A19" s="255"/>
      <c r="B19" s="9" t="s">
        <v>11</v>
      </c>
      <c r="C19" s="8">
        <v>-4.1999999999999957</v>
      </c>
      <c r="D19" s="8">
        <v>4.3999999999999986</v>
      </c>
      <c r="E19" s="8">
        <v>-4.5999999999999943</v>
      </c>
      <c r="F19" s="8">
        <v>-0.29999999999999716</v>
      </c>
      <c r="G19" s="8">
        <v>0</v>
      </c>
    </row>
    <row r="20" spans="1:8" ht="17.25" hidden="1" thickBot="1" x14ac:dyDescent="0.35">
      <c r="A20" s="263"/>
      <c r="B20" s="18" t="s">
        <v>9</v>
      </c>
      <c r="C20" s="19">
        <v>-1.5599442254578544E-2</v>
      </c>
      <c r="D20" s="19">
        <v>-6.0466942932207446E-3</v>
      </c>
      <c r="E20" s="19">
        <v>5.9059131475623305E-2</v>
      </c>
      <c r="F20" s="19">
        <v>-1.7681157412858084E-2</v>
      </c>
      <c r="G20" s="19">
        <v>0</v>
      </c>
    </row>
    <row r="21" spans="1:8" x14ac:dyDescent="0.3">
      <c r="A21" s="258" t="s">
        <v>14</v>
      </c>
      <c r="B21" s="7" t="s">
        <v>6</v>
      </c>
      <c r="C21" s="8">
        <f>'Tav1'!D17-'Tav1'!C17</f>
        <v>-0.77799999999999869</v>
      </c>
      <c r="D21" s="8">
        <f>'Tav1'!E17-'Tav1'!D17</f>
        <v>2.0260000000000034</v>
      </c>
      <c r="E21" s="8">
        <f>'Tav1'!F17-'Tav1'!E17</f>
        <v>-3.2890000000000015</v>
      </c>
      <c r="F21" s="8">
        <f>'Tav1'!G17-'Tav1'!F17</f>
        <v>0.76999999999999602</v>
      </c>
      <c r="G21" s="8">
        <f>'Tav1'!H17-'Tav1'!G17</f>
        <v>1.7880000000000038</v>
      </c>
    </row>
    <row r="22" spans="1:8" x14ac:dyDescent="0.3">
      <c r="A22" s="255"/>
      <c r="B22" s="10" t="s">
        <v>7</v>
      </c>
      <c r="C22" s="11">
        <f>'Tav1'!D18-'Tav1'!C18</f>
        <v>-2.3120000000000047</v>
      </c>
      <c r="D22" s="11">
        <f>'Tav1'!E18-'Tav1'!D18</f>
        <v>2.777000000000001</v>
      </c>
      <c r="E22" s="11">
        <f>'Tav1'!F18-'Tav1'!E18</f>
        <v>-1.8269999999999982</v>
      </c>
      <c r="F22" s="11">
        <f>'Tav1'!G18-'Tav1'!F18</f>
        <v>-0.12700000000000244</v>
      </c>
      <c r="G22" s="11">
        <f>'Tav1'!H18-'Tav1'!G18</f>
        <v>2.0949999999999989</v>
      </c>
    </row>
    <row r="23" spans="1:8" x14ac:dyDescent="0.3">
      <c r="A23" s="255"/>
      <c r="B23" s="10" t="s">
        <v>11</v>
      </c>
      <c r="C23" s="11">
        <f>'Tav1'!D19-'Tav1'!C19</f>
        <v>-3.0900000000000034</v>
      </c>
      <c r="D23" s="11">
        <f>'Tav1'!E19-'Tav1'!D19</f>
        <v>4.8029999999999973</v>
      </c>
      <c r="E23" s="11">
        <f>'Tav1'!F19-'Tav1'!E19</f>
        <v>-5.1149999999999949</v>
      </c>
      <c r="F23" s="11">
        <f>'Tav1'!G19-'Tav1'!F19</f>
        <v>0.64199999999999591</v>
      </c>
      <c r="G23" s="11">
        <f>'Tav1'!H19-'Tav1'!G19</f>
        <v>3.8830000000000098</v>
      </c>
    </row>
    <row r="24" spans="1:8" ht="17.25" thickBot="1" x14ac:dyDescent="0.35">
      <c r="A24" s="263"/>
      <c r="B24" s="20" t="s">
        <v>9</v>
      </c>
      <c r="C24" s="13">
        <f>('Tav1'!D20-('Tav1'!C20))*100</f>
        <v>-2.8340268968684135</v>
      </c>
      <c r="D24" s="13">
        <f>('Tav1'!E20-('Tav1'!D20))*100</f>
        <v>-0.13889400746761038</v>
      </c>
      <c r="E24" s="13">
        <f>('Tav1'!F20-('Tav1'!E20))*100</f>
        <v>6.759753249555855</v>
      </c>
      <c r="F24" s="13">
        <f>('Tav1'!G20-('Tav1'!F20))*100</f>
        <v>-3.003451875235319</v>
      </c>
      <c r="G24" s="13">
        <f>('Tav1'!H20-('Tav1'!G20))*100</f>
        <v>-1.0882310630568048</v>
      </c>
      <c r="H24" s="77"/>
    </row>
    <row r="25" spans="1:8" x14ac:dyDescent="0.3">
      <c r="C25" s="77"/>
      <c r="D25" s="77"/>
      <c r="E25" s="77"/>
      <c r="F25" s="77"/>
      <c r="G25" s="77"/>
    </row>
    <row r="26" spans="1:8" ht="17.25" thickBot="1" x14ac:dyDescent="0.35"/>
    <row r="27" spans="1:8" ht="33.75" thickBot="1" x14ac:dyDescent="0.35">
      <c r="A27" s="264" t="s">
        <v>16</v>
      </c>
      <c r="B27" s="265"/>
      <c r="C27" s="6" t="s">
        <v>59</v>
      </c>
      <c r="D27" s="6" t="s">
        <v>1</v>
      </c>
      <c r="E27" s="6" t="s">
        <v>2</v>
      </c>
      <c r="F27" s="6" t="s">
        <v>3</v>
      </c>
      <c r="G27" s="6" t="s">
        <v>4</v>
      </c>
    </row>
    <row r="28" spans="1:8" x14ac:dyDescent="0.3">
      <c r="A28" s="258" t="s">
        <v>5</v>
      </c>
      <c r="B28" s="7" t="s">
        <v>6</v>
      </c>
      <c r="C28" s="8">
        <f>'Tav1'!D24-'Tav1'!C24</f>
        <v>8.6430000000000291</v>
      </c>
      <c r="D28" s="8">
        <f>'Tav1'!E24-'Tav1'!D24</f>
        <v>-23.205999999999904</v>
      </c>
      <c r="E28" s="8">
        <f>'Tav1'!F24-'Tav1'!E24</f>
        <v>10.112999999999829</v>
      </c>
      <c r="F28" s="8">
        <f>'Tav1'!G24-'Tav1'!F24</f>
        <v>5.6360000000001946</v>
      </c>
      <c r="G28" s="8">
        <f>'Tav1'!H24-'Tav1'!G24</f>
        <v>11.881999999999834</v>
      </c>
    </row>
    <row r="29" spans="1:8" x14ac:dyDescent="0.3">
      <c r="A29" s="255"/>
      <c r="B29" s="9" t="s">
        <v>7</v>
      </c>
      <c r="C29" s="8">
        <f>'Tav1'!D25-'Tav1'!C25</f>
        <v>21.033999999999992</v>
      </c>
      <c r="D29" s="8">
        <f>'Tav1'!E25-'Tav1'!D25</f>
        <v>-36.567999999999984</v>
      </c>
      <c r="E29" s="8">
        <f>'Tav1'!F25-'Tav1'!E25</f>
        <v>2.0919999999999845</v>
      </c>
      <c r="F29" s="8">
        <f>'Tav1'!G25-'Tav1'!F25</f>
        <v>17.192999999999984</v>
      </c>
      <c r="G29" s="8">
        <f>'Tav1'!H25-'Tav1'!G25</f>
        <v>9.9960000000000946</v>
      </c>
    </row>
    <row r="30" spans="1:8" x14ac:dyDescent="0.3">
      <c r="A30" s="255"/>
      <c r="B30" s="10" t="s">
        <v>8</v>
      </c>
      <c r="C30" s="11">
        <f>'Tav1'!D26-'Tav1'!C26</f>
        <v>29.676999999999907</v>
      </c>
      <c r="D30" s="11">
        <f>'Tav1'!E26-'Tav1'!D26</f>
        <v>-59.774999999999864</v>
      </c>
      <c r="E30" s="11">
        <f>'Tav1'!F26-'Tav1'!E26</f>
        <v>12.204999999999927</v>
      </c>
      <c r="F30" s="11">
        <f>'Tav1'!G26-'Tav1'!F26</f>
        <v>22.829999999999927</v>
      </c>
      <c r="G30" s="11">
        <f>'Tav1'!H26-'Tav1'!G26</f>
        <v>21.878000000000156</v>
      </c>
    </row>
    <row r="31" spans="1:8" ht="17.25" thickBot="1" x14ac:dyDescent="0.35">
      <c r="A31" s="256"/>
      <c r="B31" s="12" t="s">
        <v>9</v>
      </c>
      <c r="C31" s="13">
        <f>('Tav1'!D27-'Tav1'!C27)*100</f>
        <v>1.262299973368028</v>
      </c>
      <c r="D31" s="13">
        <f>('Tav1'!E27-'Tav1'!D27)*100</f>
        <v>-1.603870290564227</v>
      </c>
      <c r="E31" s="13">
        <f>('Tav1'!F27-'Tav1'!E27)*100</f>
        <v>-0.55412009674739304</v>
      </c>
      <c r="F31" s="13">
        <f>('Tav1'!G27-'Tav1'!F27)*100</f>
        <v>1.1484601971770174</v>
      </c>
      <c r="G31" s="13">
        <f>('Tav1'!H27-'Tav1'!G27)*100</f>
        <v>2.8892332217997363E-2</v>
      </c>
    </row>
    <row r="32" spans="1:8" ht="13.9" customHeight="1" x14ac:dyDescent="0.3">
      <c r="A32" s="266" t="s">
        <v>10</v>
      </c>
      <c r="B32" s="14" t="s">
        <v>6</v>
      </c>
      <c r="C32" s="15">
        <f>'Tav1'!D28-'Tav1'!C28</f>
        <v>0.88299999999981083</v>
      </c>
      <c r="D32" s="15">
        <f>'Tav1'!E28-'Tav1'!D28</f>
        <v>2.5619999999998981</v>
      </c>
      <c r="E32" s="15">
        <f>'Tav1'!F28-'Tav1'!E28</f>
        <v>-11.127999999999702</v>
      </c>
      <c r="F32" s="15">
        <f>'Tav1'!G28-'Tav1'!F28</f>
        <v>1.1559999999997217</v>
      </c>
      <c r="G32" s="15">
        <f>'Tav1'!H28-'Tav1'!G28</f>
        <v>-1.7439999999996871</v>
      </c>
    </row>
    <row r="33" spans="1:7" x14ac:dyDescent="0.3">
      <c r="A33" s="260"/>
      <c r="B33" s="9" t="s">
        <v>7</v>
      </c>
      <c r="C33" s="8">
        <f>'Tav1'!D29-'Tav1'!C29</f>
        <v>-5.3589999999999236</v>
      </c>
      <c r="D33" s="8">
        <f>'Tav1'!E29-'Tav1'!D29</f>
        <v>1.6129999999999427</v>
      </c>
      <c r="E33" s="8">
        <f>'Tav1'!F29-'Tav1'!E29</f>
        <v>2.2350000000000136</v>
      </c>
      <c r="F33" s="8">
        <f>'Tav1'!G29-'Tav1'!F29</f>
        <v>-9.5439999999999827</v>
      </c>
      <c r="G33" s="8">
        <f>'Tav1'!H29-'Tav1'!G29</f>
        <v>1.5499999999999545</v>
      </c>
    </row>
    <row r="34" spans="1:7" x14ac:dyDescent="0.3">
      <c r="A34" s="260"/>
      <c r="B34" s="10" t="s">
        <v>11</v>
      </c>
      <c r="C34" s="11">
        <f>'Tav1'!D30-'Tav1'!C30</f>
        <v>-4.4759999999998854</v>
      </c>
      <c r="D34" s="11">
        <f>'Tav1'!E30-'Tav1'!D30</f>
        <v>4.1760000000001583</v>
      </c>
      <c r="E34" s="11">
        <f>'Tav1'!F30-'Tav1'!E30</f>
        <v>-8.8930000000000291</v>
      </c>
      <c r="F34" s="11">
        <f>'Tav1'!G30-'Tav1'!F30</f>
        <v>-8.3890000000001237</v>
      </c>
      <c r="G34" s="11">
        <f>'Tav1'!H30-'Tav1'!G30</f>
        <v>-0.19399999999995998</v>
      </c>
    </row>
    <row r="35" spans="1:7" ht="17.25" thickBot="1" x14ac:dyDescent="0.35">
      <c r="A35" s="261"/>
      <c r="B35" s="12" t="s">
        <v>9</v>
      </c>
      <c r="C35" s="13">
        <f>('Tav1'!D31-'Tav1'!C31)*100</f>
        <v>-12.119067886836078</v>
      </c>
      <c r="D35" s="13">
        <f>('Tav1'!E31-'Tav1'!D31)*100</f>
        <v>-2.5874150316504863</v>
      </c>
      <c r="E35" s="13">
        <f>('Tav1'!F31-'Tav1'!E31)*100</f>
        <v>33.776085472244645</v>
      </c>
      <c r="F35" s="13">
        <f>('Tav1'!G31-'Tav1'!F31)*100</f>
        <v>-24.317936196869898</v>
      </c>
      <c r="G35" s="13">
        <f>('Tav1'!H31-'Tav1'!G31)*100</f>
        <v>8.4170271168907185</v>
      </c>
    </row>
    <row r="36" spans="1:7" x14ac:dyDescent="0.3">
      <c r="A36" s="254" t="s">
        <v>12</v>
      </c>
      <c r="B36" s="14" t="s">
        <v>6</v>
      </c>
      <c r="C36" s="15">
        <f>'Tav1'!D32-'Tav1'!C32</f>
        <v>9.5259999999998399</v>
      </c>
      <c r="D36" s="15">
        <f>'Tav1'!E32-'Tav1'!D32</f>
        <v>-20.644000000000005</v>
      </c>
      <c r="E36" s="15">
        <f>'Tav1'!F32-'Tav1'!E32</f>
        <v>-1.0149999999998727</v>
      </c>
      <c r="F36" s="15">
        <f>'Tav1'!G32-'Tav1'!F32</f>
        <v>6.7919999999999163</v>
      </c>
      <c r="G36" s="15">
        <f>'Tav1'!H32-'Tav1'!G32</f>
        <v>10.138000000000147</v>
      </c>
    </row>
    <row r="37" spans="1:7" x14ac:dyDescent="0.3">
      <c r="A37" s="255"/>
      <c r="B37" s="9" t="s">
        <v>7</v>
      </c>
      <c r="C37" s="8">
        <f>'Tav1'!D33-'Tav1'!C33</f>
        <v>15.675000000000068</v>
      </c>
      <c r="D37" s="8">
        <f>'Tav1'!E33-'Tav1'!D33</f>
        <v>-34.955000000000041</v>
      </c>
      <c r="E37" s="8">
        <f>'Tav1'!F33-'Tav1'!E33</f>
        <v>4.3269999999999982</v>
      </c>
      <c r="F37" s="8">
        <f>'Tav1'!G33-'Tav1'!F33</f>
        <v>7.6490000000000009</v>
      </c>
      <c r="G37" s="8">
        <f>'Tav1'!H33-'Tav1'!G33</f>
        <v>11.546000000000049</v>
      </c>
    </row>
    <row r="38" spans="1:7" x14ac:dyDescent="0.3">
      <c r="A38" s="255"/>
      <c r="B38" s="10" t="s">
        <v>11</v>
      </c>
      <c r="C38" s="11">
        <f>'Tav1'!D34-'Tav1'!C34</f>
        <v>25.201000000000022</v>
      </c>
      <c r="D38" s="11">
        <f>'Tav1'!E34-'Tav1'!D34</f>
        <v>-55.598999999999705</v>
      </c>
      <c r="E38" s="11">
        <f>'Tav1'!F34-'Tav1'!E34</f>
        <v>3.3119999999998981</v>
      </c>
      <c r="F38" s="11">
        <f>'Tav1'!G34-'Tav1'!F34</f>
        <v>14.440999999999804</v>
      </c>
      <c r="G38" s="11">
        <f>'Tav1'!H34-'Tav1'!G34</f>
        <v>21.684000000000196</v>
      </c>
    </row>
    <row r="39" spans="1:7" ht="17.25" thickBot="1" x14ac:dyDescent="0.35">
      <c r="A39" s="256"/>
      <c r="B39" s="12" t="s">
        <v>9</v>
      </c>
      <c r="C39" s="13">
        <f>('Tav1'!D35-'Tav1'!C35)*100</f>
        <v>0.66308154254054452</v>
      </c>
      <c r="D39" s="13">
        <f>('Tav1'!E35-'Tav1'!D35)*100</f>
        <v>-1.5370954416037752</v>
      </c>
      <c r="E39" s="13">
        <f>('Tav1'!F35-'Tav1'!E35)*100</f>
        <v>0.45202249329321098</v>
      </c>
      <c r="F39" s="13">
        <f>('Tav1'!G35-'Tav1'!F35)*100</f>
        <v>0.17455312234272991</v>
      </c>
      <c r="G39" s="13">
        <f>('Tav1'!H35-'Tav1'!G35)*100</f>
        <v>0.26784814140014546</v>
      </c>
    </row>
    <row r="40" spans="1:7" ht="14.45" hidden="1" customHeight="1" x14ac:dyDescent="0.3">
      <c r="A40" s="254" t="s">
        <v>13</v>
      </c>
      <c r="B40" s="16" t="s">
        <v>6</v>
      </c>
      <c r="C40" s="17">
        <v>-0.30000000000001137</v>
      </c>
      <c r="D40" s="17">
        <v>22.099999999999966</v>
      </c>
      <c r="E40" s="17">
        <v>4.6000000000000227</v>
      </c>
      <c r="F40" s="17">
        <v>-10.5</v>
      </c>
      <c r="G40" s="17">
        <v>0</v>
      </c>
    </row>
    <row r="41" spans="1:7" ht="14.45" hidden="1" customHeight="1" x14ac:dyDescent="0.3">
      <c r="A41" s="255"/>
      <c r="B41" s="9" t="s">
        <v>7</v>
      </c>
      <c r="C41" s="8">
        <v>-14.699999999999989</v>
      </c>
      <c r="D41" s="8">
        <v>34.599999999999966</v>
      </c>
      <c r="E41" s="8">
        <v>-5.0999999999999659</v>
      </c>
      <c r="F41" s="8">
        <v>-16.800000000000011</v>
      </c>
      <c r="G41" s="8">
        <v>0</v>
      </c>
    </row>
    <row r="42" spans="1:7" ht="14.45" hidden="1" customHeight="1" x14ac:dyDescent="0.3">
      <c r="A42" s="255"/>
      <c r="B42" s="9" t="s">
        <v>11</v>
      </c>
      <c r="C42" s="8">
        <v>-15</v>
      </c>
      <c r="D42" s="8">
        <v>56.699999999999818</v>
      </c>
      <c r="E42" s="8">
        <v>-0.49999999999988631</v>
      </c>
      <c r="F42" s="8">
        <v>-27.300000000000068</v>
      </c>
      <c r="G42" s="8">
        <v>0</v>
      </c>
    </row>
    <row r="43" spans="1:7" ht="14.45" hidden="1" customHeight="1" x14ac:dyDescent="0.3">
      <c r="A43" s="263"/>
      <c r="B43" s="18" t="s">
        <v>9</v>
      </c>
      <c r="C43" s="19">
        <v>-1.9612908359917913E-2</v>
      </c>
      <c r="D43" s="19">
        <v>-1.1888633187300268E-3</v>
      </c>
      <c r="E43" s="19">
        <v>-1.6693855271991076E-2</v>
      </c>
      <c r="F43" s="19">
        <v>-5.7659599024406649E-4</v>
      </c>
      <c r="G43" s="19">
        <v>0</v>
      </c>
    </row>
    <row r="44" spans="1:7" x14ac:dyDescent="0.3">
      <c r="A44" s="258" t="s">
        <v>14</v>
      </c>
      <c r="B44" s="7" t="s">
        <v>6</v>
      </c>
      <c r="C44" s="8">
        <f>'Tav1'!D36-'Tav1'!C36</f>
        <v>-1.9470000000000027</v>
      </c>
      <c r="D44" s="8">
        <f>'Tav1'!E36-'Tav1'!D36</f>
        <v>23.668999999999983</v>
      </c>
      <c r="E44" s="8">
        <f>'Tav1'!F36-'Tav1'!E36</f>
        <v>5.8020000000000209</v>
      </c>
      <c r="F44" s="8">
        <f>'Tav1'!G36-'Tav1'!F36</f>
        <v>-10.115999999999985</v>
      </c>
      <c r="G44" s="8">
        <f>'Tav1'!H36-'Tav1'!G36</f>
        <v>-8.2340000000000373</v>
      </c>
    </row>
    <row r="45" spans="1:7" x14ac:dyDescent="0.3">
      <c r="A45" s="255"/>
      <c r="B45" s="10" t="s">
        <v>7</v>
      </c>
      <c r="C45" s="11">
        <f>'Tav1'!D37-'Tav1'!C37</f>
        <v>-12.682999999999993</v>
      </c>
      <c r="D45" s="11">
        <f>'Tav1'!E37-'Tav1'!D37</f>
        <v>38.711999999999989</v>
      </c>
      <c r="E45" s="11">
        <f>'Tav1'!F37-'Tav1'!E37</f>
        <v>-5.9850000000000136</v>
      </c>
      <c r="F45" s="11">
        <f>'Tav1'!G37-'Tav1'!F37</f>
        <v>-17.09699999999998</v>
      </c>
      <c r="G45" s="11">
        <f>'Tav1'!H37-'Tav1'!G37</f>
        <v>-15.580000000000041</v>
      </c>
    </row>
    <row r="46" spans="1:7" x14ac:dyDescent="0.3">
      <c r="A46" s="255"/>
      <c r="B46" s="10" t="s">
        <v>11</v>
      </c>
      <c r="C46" s="11">
        <f>'Tav1'!D38-'Tav1'!C38</f>
        <v>-14.629999999999882</v>
      </c>
      <c r="D46" s="11">
        <f>'Tav1'!E38-'Tav1'!D38</f>
        <v>62.380999999999858</v>
      </c>
      <c r="E46" s="11">
        <f>'Tav1'!F38-'Tav1'!E38</f>
        <v>-0.18200000000001637</v>
      </c>
      <c r="F46" s="11">
        <f>'Tav1'!G38-'Tav1'!F38</f>
        <v>-27.213999999999942</v>
      </c>
      <c r="G46" s="11">
        <f>'Tav1'!H38-'Tav1'!G38</f>
        <v>-23.814000000000078</v>
      </c>
    </row>
    <row r="47" spans="1:7" ht="17.25" thickBot="1" x14ac:dyDescent="0.35">
      <c r="A47" s="263"/>
      <c r="B47" s="20" t="s">
        <v>9</v>
      </c>
      <c r="C47" s="13">
        <f>('Tav1'!D39-'Tav1'!C39)*100</f>
        <v>-2.0957468917367663</v>
      </c>
      <c r="D47" s="13">
        <f>('Tav1'!E39-'Tav1'!D39)*100</f>
        <v>0.86164271927554603</v>
      </c>
      <c r="E47" s="13">
        <f>('Tav1'!F39-'Tav1'!E39)*100</f>
        <v>-2.9125029992650542</v>
      </c>
      <c r="F47" s="13">
        <f>('Tav1'!G39-'Tav1'!F39)*100</f>
        <v>-0.52732432083475445</v>
      </c>
      <c r="G47" s="13">
        <f>('Tav1'!H39-'Tav1'!G39)*100</f>
        <v>-0.79298008766788275</v>
      </c>
    </row>
    <row r="49" spans="1:7" ht="17.25" thickBot="1" x14ac:dyDescent="0.35"/>
    <row r="50" spans="1:7" ht="33.75" thickBot="1" x14ac:dyDescent="0.35">
      <c r="A50" s="4" t="s">
        <v>15</v>
      </c>
      <c r="B50" s="5"/>
      <c r="C50" s="6" t="s">
        <v>59</v>
      </c>
      <c r="D50" s="6" t="s">
        <v>1</v>
      </c>
      <c r="E50" s="6" t="s">
        <v>2</v>
      </c>
      <c r="F50" s="6" t="s">
        <v>3</v>
      </c>
      <c r="G50" s="6" t="s">
        <v>4</v>
      </c>
    </row>
    <row r="51" spans="1:7" x14ac:dyDescent="0.3">
      <c r="A51" s="258" t="s">
        <v>5</v>
      </c>
      <c r="B51" s="7" t="s">
        <v>6</v>
      </c>
      <c r="C51" s="8">
        <f>'Tav1'!D43-'Tav1'!C43</f>
        <v>53.408000000001266</v>
      </c>
      <c r="D51" s="8">
        <f>'Tav1'!E43-'Tav1'!D43</f>
        <v>-348.22299999999996</v>
      </c>
      <c r="E51" s="8">
        <f>'Tav1'!F43-'Tav1'!E43</f>
        <v>56.18999999999869</v>
      </c>
      <c r="F51" s="8">
        <f>'Tav1'!G43-'Tav1'!F43</f>
        <v>306.58700000000135</v>
      </c>
      <c r="G51" s="8">
        <f>'Tav1'!H43-'Tav1'!G43</f>
        <v>241.20099999999911</v>
      </c>
    </row>
    <row r="52" spans="1:7" x14ac:dyDescent="0.3">
      <c r="A52" s="255"/>
      <c r="B52" s="9" t="s">
        <v>7</v>
      </c>
      <c r="C52" s="8">
        <f>'Tav1'!D44-'Tav1'!C44</f>
        <v>97.264999999999418</v>
      </c>
      <c r="D52" s="8">
        <f>'Tav1'!E44-'Tav1'!D44</f>
        <v>-375.92300000000068</v>
      </c>
      <c r="E52" s="8">
        <f>'Tav1'!F44-'Tav1'!E44</f>
        <v>112.50800000000163</v>
      </c>
      <c r="F52" s="8">
        <f>'Tav1'!G44-'Tav1'!F44</f>
        <v>238.84599999999955</v>
      </c>
      <c r="G52" s="8">
        <f>'Tav1'!H44-'Tav1'!G44</f>
        <v>239.35699999999997</v>
      </c>
    </row>
    <row r="53" spans="1:7" x14ac:dyDescent="0.3">
      <c r="A53" s="255"/>
      <c r="B53" s="10" t="s">
        <v>8</v>
      </c>
      <c r="C53" s="11">
        <f>'Tav1'!D45-'Tav1'!C45</f>
        <v>150.67499999999927</v>
      </c>
      <c r="D53" s="11">
        <f>'Tav1'!E45-'Tav1'!D45</f>
        <v>-724.14799999999741</v>
      </c>
      <c r="E53" s="11">
        <f>'Tav1'!F45-'Tav1'!E45</f>
        <v>168.69800000000032</v>
      </c>
      <c r="F53" s="11">
        <f>'Tav1'!G45-'Tav1'!F45</f>
        <v>545.43399999999747</v>
      </c>
      <c r="G53" s="11">
        <f>'Tav1'!H45-'Tav1'!G45</f>
        <v>480.5580000000009</v>
      </c>
    </row>
    <row r="54" spans="1:7" ht="17.25" thickBot="1" x14ac:dyDescent="0.35">
      <c r="A54" s="256"/>
      <c r="B54" s="12" t="s">
        <v>9</v>
      </c>
      <c r="C54" s="13">
        <f>('Tav1'!D46-'Tav1'!C46)*100</f>
        <v>0.43759192710211559</v>
      </c>
      <c r="D54" s="13">
        <f>('Tav1'!E46-'Tav1'!D46)*100</f>
        <v>-0.9294252863967456</v>
      </c>
      <c r="E54" s="13">
        <f>('Tav1'!F46-'Tav1'!E46)*100</f>
        <v>0.55083136306255387</v>
      </c>
      <c r="F54" s="13">
        <f>('Tav1'!G46-'Tav1'!F46)*100</f>
        <v>0.11465977866457755</v>
      </c>
      <c r="G54" s="13">
        <f>('Tav1'!H46-'Tav1'!G46)*100</f>
        <v>0.46511774871698663</v>
      </c>
    </row>
    <row r="55" spans="1:7" ht="13.9" customHeight="1" x14ac:dyDescent="0.3">
      <c r="A55" s="266" t="s">
        <v>10</v>
      </c>
      <c r="B55" s="14" t="s">
        <v>6</v>
      </c>
      <c r="C55" s="15">
        <f>'Tav1'!D47-'Tav1'!C47</f>
        <v>-98.521000000002459</v>
      </c>
      <c r="D55" s="15">
        <f>'Tav1'!E47-'Tav1'!D47</f>
        <v>-113.753999999999</v>
      </c>
      <c r="E55" s="15">
        <f>'Tav1'!F47-'Tav1'!E47</f>
        <v>22.504000000000815</v>
      </c>
      <c r="F55" s="15">
        <f>'Tav1'!G47-'Tav1'!F47</f>
        <v>-214.2390000000014</v>
      </c>
      <c r="G55" s="15">
        <f>'Tav1'!H47-'Tav1'!G47</f>
        <v>-33.986999999999171</v>
      </c>
    </row>
    <row r="56" spans="1:7" x14ac:dyDescent="0.3">
      <c r="A56" s="260"/>
      <c r="B56" s="9" t="s">
        <v>7</v>
      </c>
      <c r="C56" s="8">
        <f>'Tav1'!D48-'Tav1'!C48</f>
        <v>-70.851999999998952</v>
      </c>
      <c r="D56" s="8">
        <f>'Tav1'!E48-'Tav1'!D48</f>
        <v>-125.36399999999958</v>
      </c>
      <c r="E56" s="8">
        <f>'Tav1'!F48-'Tav1'!E48</f>
        <v>43.415999999999258</v>
      </c>
      <c r="F56" s="8">
        <f>'Tav1'!G48-'Tav1'!F48</f>
        <v>-125.07799999999952</v>
      </c>
      <c r="G56" s="8">
        <f>'Tav1'!H48-'Tav1'!G48</f>
        <v>-46.632000000001426</v>
      </c>
    </row>
    <row r="57" spans="1:7" x14ac:dyDescent="0.3">
      <c r="A57" s="260"/>
      <c r="B57" s="10" t="s">
        <v>11</v>
      </c>
      <c r="C57" s="11">
        <f>'Tav1'!D49-'Tav1'!C49</f>
        <v>-169.375</v>
      </c>
      <c r="D57" s="11">
        <f>'Tav1'!E49-'Tav1'!D49</f>
        <v>-239.1160000000018</v>
      </c>
      <c r="E57" s="11">
        <f>'Tav1'!F49-'Tav1'!E49</f>
        <v>65.919999999998254</v>
      </c>
      <c r="F57" s="11">
        <f>'Tav1'!G49-'Tav1'!F49</f>
        <v>-339.31699999999546</v>
      </c>
      <c r="G57" s="11">
        <f>'Tav1'!H49-'Tav1'!G49</f>
        <v>-80.621000000002823</v>
      </c>
    </row>
    <row r="58" spans="1:7" ht="17.25" thickBot="1" x14ac:dyDescent="0.35">
      <c r="A58" s="261"/>
      <c r="B58" s="12" t="s">
        <v>9</v>
      </c>
      <c r="C58" s="13">
        <f>('Tav1'!D50-'Tav1'!C50)*100</f>
        <v>1.3418830930086167</v>
      </c>
      <c r="D58" s="13">
        <f>('Tav1'!E50-'Tav1'!D50)*100</f>
        <v>-1.7683365780459981</v>
      </c>
      <c r="E58" s="13">
        <f>('Tav1'!F50-'Tav1'!E50)*100</f>
        <v>1.8814397827501563</v>
      </c>
      <c r="F58" s="13">
        <f>('Tav1'!G50-'Tav1'!F50)*100</f>
        <v>6.9321300249274636</v>
      </c>
      <c r="G58" s="13">
        <f>('Tav1'!H50-'Tav1'!G50)*100</f>
        <v>-1.335440255978311</v>
      </c>
    </row>
    <row r="59" spans="1:7" x14ac:dyDescent="0.3">
      <c r="A59" s="254" t="s">
        <v>12</v>
      </c>
      <c r="B59" s="14" t="s">
        <v>6</v>
      </c>
      <c r="C59" s="15">
        <f>'Tav1'!D51-'Tav1'!C51</f>
        <v>-45.113000000001193</v>
      </c>
      <c r="D59" s="15">
        <f>'Tav1'!E51-'Tav1'!D51</f>
        <v>-461.97699999999895</v>
      </c>
      <c r="E59" s="15">
        <f>'Tav1'!F51-'Tav1'!E51</f>
        <v>78.693999999999505</v>
      </c>
      <c r="F59" s="15">
        <f>'Tav1'!G51-'Tav1'!F51</f>
        <v>92.347999999999956</v>
      </c>
      <c r="G59" s="15">
        <f>'Tav1'!H51-'Tav1'!G51</f>
        <v>207.21399999999994</v>
      </c>
    </row>
    <row r="60" spans="1:7" x14ac:dyDescent="0.3">
      <c r="A60" s="255"/>
      <c r="B60" s="9" t="s">
        <v>7</v>
      </c>
      <c r="C60" s="8">
        <f>'Tav1'!D52-'Tav1'!C52</f>
        <v>26.413000000000466</v>
      </c>
      <c r="D60" s="8">
        <f>'Tav1'!E52-'Tav1'!D52</f>
        <v>-501.28700000000026</v>
      </c>
      <c r="E60" s="8">
        <f>'Tav1'!F52-'Tav1'!E52</f>
        <v>155.92400000000089</v>
      </c>
      <c r="F60" s="8">
        <f>'Tav1'!G52-'Tav1'!F52</f>
        <v>113.76800000000003</v>
      </c>
      <c r="G60" s="8">
        <f>'Tav1'!H52-'Tav1'!G52</f>
        <v>192.72499999999854</v>
      </c>
    </row>
    <row r="61" spans="1:7" x14ac:dyDescent="0.3">
      <c r="A61" s="255"/>
      <c r="B61" s="10" t="s">
        <v>11</v>
      </c>
      <c r="C61" s="11">
        <f>'Tav1'!D53-'Tav1'!C53</f>
        <v>-18.700000000000728</v>
      </c>
      <c r="D61" s="11">
        <f>'Tav1'!E53-'Tav1'!D53</f>
        <v>-963.26399999999921</v>
      </c>
      <c r="E61" s="11">
        <f>'Tav1'!F53-'Tav1'!E53</f>
        <v>234.61799999999857</v>
      </c>
      <c r="F61" s="11">
        <f>'Tav1'!G53-'Tav1'!F53</f>
        <v>206.11700000000201</v>
      </c>
      <c r="G61" s="11">
        <f>'Tav1'!H53-'Tav1'!G53</f>
        <v>399.93699999999808</v>
      </c>
    </row>
    <row r="62" spans="1:7" ht="17.25" thickBot="1" x14ac:dyDescent="0.35">
      <c r="A62" s="256"/>
      <c r="B62" s="12" t="s">
        <v>9</v>
      </c>
      <c r="C62" s="13">
        <f>('Tav1'!D54-'Tav1'!C54)*100</f>
        <v>0.40938737677201353</v>
      </c>
      <c r="D62" s="13">
        <f>('Tav1'!E54-'Tav1'!D54)*100</f>
        <v>-1.0925383135777234</v>
      </c>
      <c r="E62" s="13">
        <f>('Tav1'!F54-'Tav1'!E54)*100</f>
        <v>0.6850400791751865</v>
      </c>
      <c r="F62" s="13">
        <f>('Tav1'!G54-'Tav1'!F54)*100</f>
        <v>0.31277781982496089</v>
      </c>
      <c r="G62" s="13">
        <f>('Tav1'!H54-'Tav1'!G54)*100</f>
        <v>0.25835902006922928</v>
      </c>
    </row>
    <row r="63" spans="1:7" ht="14.45" hidden="1" customHeight="1" x14ac:dyDescent="0.3">
      <c r="A63" s="254" t="s">
        <v>13</v>
      </c>
      <c r="B63" s="16" t="s">
        <v>6</v>
      </c>
      <c r="C63" s="17">
        <v>9.9999999999454303E-2</v>
      </c>
      <c r="D63" s="17">
        <v>347.69999999999982</v>
      </c>
      <c r="E63" s="17">
        <v>-157.5</v>
      </c>
      <c r="F63" s="17">
        <v>-216.19999999999982</v>
      </c>
      <c r="G63" s="17">
        <v>0</v>
      </c>
    </row>
    <row r="64" spans="1:7" ht="14.45" hidden="1" customHeight="1" x14ac:dyDescent="0.3">
      <c r="A64" s="255"/>
      <c r="B64" s="9" t="s">
        <v>7</v>
      </c>
      <c r="C64" s="8">
        <v>-95.299999999999272</v>
      </c>
      <c r="D64" s="8">
        <v>401.79999999999927</v>
      </c>
      <c r="E64" s="8">
        <v>-302.39999999999964</v>
      </c>
      <c r="F64" s="8">
        <v>-267.60000000000036</v>
      </c>
      <c r="G64" s="8">
        <v>0</v>
      </c>
    </row>
    <row r="65" spans="1:7" ht="14.45" hidden="1" customHeight="1" x14ac:dyDescent="0.3">
      <c r="A65" s="255"/>
      <c r="B65" s="9" t="s">
        <v>11</v>
      </c>
      <c r="C65" s="8">
        <v>-95.100000000000364</v>
      </c>
      <c r="D65" s="8">
        <v>749.5</v>
      </c>
      <c r="E65" s="8">
        <v>-459.89999999999964</v>
      </c>
      <c r="F65" s="8">
        <v>-483.80000000000109</v>
      </c>
      <c r="G65" s="8">
        <v>0</v>
      </c>
    </row>
    <row r="66" spans="1:7" ht="14.45" hidden="1" customHeight="1" x14ac:dyDescent="0.3">
      <c r="A66" s="263"/>
      <c r="B66" s="18" t="s">
        <v>9</v>
      </c>
      <c r="C66" s="19">
        <v>-6.5263741698234345E-3</v>
      </c>
      <c r="D66" s="19">
        <v>-1.3512411176634487E-2</v>
      </c>
      <c r="E66" s="19">
        <v>-2.3714490934498844E-3</v>
      </c>
      <c r="F66" s="19">
        <v>7.2148922662428339E-3</v>
      </c>
      <c r="G66" s="19">
        <v>0</v>
      </c>
    </row>
    <row r="67" spans="1:7" x14ac:dyDescent="0.3">
      <c r="A67" s="258" t="s">
        <v>14</v>
      </c>
      <c r="B67" s="7" t="s">
        <v>6</v>
      </c>
      <c r="C67" s="8">
        <f>'Tav1'!D55-'Tav1'!C55</f>
        <v>25.298999999999978</v>
      </c>
      <c r="D67" s="8">
        <f>'Tav1'!E55-'Tav1'!D55</f>
        <v>403.6909999999998</v>
      </c>
      <c r="E67" s="8">
        <f>'Tav1'!F55-'Tav1'!E55</f>
        <v>-146.61800000000039</v>
      </c>
      <c r="F67" s="8">
        <f>'Tav1'!G55-'Tav1'!F55</f>
        <v>-211.73799999999937</v>
      </c>
      <c r="G67" s="8">
        <f>'Tav1'!H55-'Tav1'!G55</f>
        <v>-215.12800000000061</v>
      </c>
    </row>
    <row r="68" spans="1:7" x14ac:dyDescent="0.3">
      <c r="A68" s="255"/>
      <c r="B68" s="10" t="s">
        <v>7</v>
      </c>
      <c r="C68" s="11">
        <f>'Tav1'!D56-'Tav1'!C56</f>
        <v>-81.811999999999898</v>
      </c>
      <c r="D68" s="11">
        <f>'Tav1'!E56-'Tav1'!D56</f>
        <v>450.86899999999878</v>
      </c>
      <c r="E68" s="11">
        <f>'Tav1'!F56-'Tav1'!E56</f>
        <v>-249.65799999999945</v>
      </c>
      <c r="F68" s="11">
        <f>'Tav1'!G56-'Tav1'!F56</f>
        <v>-277.38400000000001</v>
      </c>
      <c r="G68" s="11">
        <f>'Tav1'!H56-'Tav1'!G56</f>
        <v>-298.79600000000028</v>
      </c>
    </row>
    <row r="69" spans="1:7" x14ac:dyDescent="0.3">
      <c r="A69" s="255"/>
      <c r="B69" s="10" t="s">
        <v>11</v>
      </c>
      <c r="C69" s="11">
        <f>'Tav1'!D57-'Tav1'!C57</f>
        <v>-56.513000000002648</v>
      </c>
      <c r="D69" s="11">
        <f>'Tav1'!E57-'Tav1'!D57</f>
        <v>854.56100000000151</v>
      </c>
      <c r="E69" s="11">
        <f>'Tav1'!F57-'Tav1'!E57</f>
        <v>-396.27700000000186</v>
      </c>
      <c r="F69" s="11">
        <f>'Tav1'!G57-'Tav1'!F57</f>
        <v>-489.12299999999959</v>
      </c>
      <c r="G69" s="11">
        <f>'Tav1'!H57-'Tav1'!G57</f>
        <v>-513.92299999999886</v>
      </c>
    </row>
    <row r="70" spans="1:7" ht="17.25" thickBot="1" x14ac:dyDescent="0.35">
      <c r="A70" s="263"/>
      <c r="B70" s="20" t="s">
        <v>9</v>
      </c>
      <c r="C70" s="13">
        <f>('Tav1'!D58-'Tav1'!C58)*100</f>
        <v>-1.6188132602802718</v>
      </c>
      <c r="D70" s="13">
        <f>('Tav1'!E58-'Tav1'!D58)*100</f>
        <v>-2.2013572350607191</v>
      </c>
      <c r="E70" s="13">
        <f>('Tav1'!F58-'Tav1'!E58)*100</f>
        <v>-0.33471905931491408</v>
      </c>
      <c r="F70" s="13">
        <f>('Tav1'!G58-'Tav1'!F58)*100</f>
        <v>0.59607362246298923</v>
      </c>
      <c r="G70" s="13">
        <f>('Tav1'!H58-'Tav1'!G58)*100</f>
        <v>0.4093086763079401</v>
      </c>
    </row>
  </sheetData>
  <mergeCells count="17">
    <mergeCell ref="A67:A70"/>
    <mergeCell ref="A36:A39"/>
    <mergeCell ref="A40:A43"/>
    <mergeCell ref="A51:A54"/>
    <mergeCell ref="A55:A58"/>
    <mergeCell ref="A59:A62"/>
    <mergeCell ref="A63:A66"/>
    <mergeCell ref="A44:A47"/>
    <mergeCell ref="A27:B27"/>
    <mergeCell ref="A28:A31"/>
    <mergeCell ref="A32:A35"/>
    <mergeCell ref="A1:G1"/>
    <mergeCell ref="A5:A8"/>
    <mergeCell ref="A9:A12"/>
    <mergeCell ref="A13:A16"/>
    <mergeCell ref="A17:A20"/>
    <mergeCell ref="A21:A24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642F-B653-4869-951C-4F86A457C8DB}">
  <sheetPr>
    <tabColor theme="4" tint="0.79998168889431442"/>
  </sheetPr>
  <dimension ref="A1:K70"/>
  <sheetViews>
    <sheetView zoomScaleNormal="100" workbookViewId="0">
      <selection sqref="A1:G1"/>
    </sheetView>
  </sheetViews>
  <sheetFormatPr defaultColWidth="9.140625" defaultRowHeight="16.5" x14ac:dyDescent="0.3"/>
  <cols>
    <col min="1" max="1" width="30.7109375" style="2" customWidth="1"/>
    <col min="2" max="2" width="9.140625" style="2"/>
    <col min="3" max="7" width="9.7109375" style="2" customWidth="1"/>
    <col min="8" max="16384" width="9.140625" style="2"/>
  </cols>
  <sheetData>
    <row r="1" spans="1:7" ht="36" customHeight="1" x14ac:dyDescent="0.3">
      <c r="A1" s="257" t="s">
        <v>64</v>
      </c>
      <c r="B1" s="257"/>
      <c r="C1" s="257"/>
      <c r="D1" s="257"/>
      <c r="E1" s="257"/>
      <c r="F1" s="257"/>
      <c r="G1" s="257"/>
    </row>
    <row r="2" spans="1:7" s="3" customFormat="1" ht="12.75" x14ac:dyDescent="0.25">
      <c r="A2" s="3" t="s">
        <v>58</v>
      </c>
    </row>
    <row r="3" spans="1:7" s="3" customFormat="1" ht="13.5" thickBot="1" x14ac:dyDescent="0.3"/>
    <row r="4" spans="1:7" ht="33.75" thickBot="1" x14ac:dyDescent="0.35">
      <c r="A4" s="4" t="s">
        <v>0</v>
      </c>
      <c r="B4" s="21"/>
      <c r="C4" s="6" t="s">
        <v>59</v>
      </c>
      <c r="D4" s="22" t="s">
        <v>1</v>
      </c>
      <c r="E4" s="22" t="s">
        <v>2</v>
      </c>
      <c r="F4" s="21" t="s">
        <v>3</v>
      </c>
      <c r="G4" s="194" t="s">
        <v>4</v>
      </c>
    </row>
    <row r="5" spans="1:7" x14ac:dyDescent="0.3">
      <c r="A5" s="258" t="s">
        <v>5</v>
      </c>
      <c r="B5" s="23" t="s">
        <v>6</v>
      </c>
      <c r="C5" s="24">
        <f>('Tav1'!D5-'Tav1'!C5)/'Tav1'!C5*100</f>
        <v>1.1362558367501698</v>
      </c>
      <c r="D5" s="24">
        <f>('Tav1'!E5-'Tav1'!D5)/'Tav1'!D5*100</f>
        <v>-4.1885962626757323</v>
      </c>
      <c r="E5" s="24">
        <f>('Tav1'!F5-'Tav1'!E5)/'Tav1'!E5*100</f>
        <v>3.9213766697124002</v>
      </c>
      <c r="F5" s="24">
        <f>('Tav1'!G5-'Tav1'!F5)/'Tav1'!F5*100</f>
        <v>0.61128149303410084</v>
      </c>
      <c r="G5" s="206">
        <f>('Tav1'!H5-'Tav1'!G5)/'Tav1'!G5*100</f>
        <v>-1.6468825750876486</v>
      </c>
    </row>
    <row r="6" spans="1:7" x14ac:dyDescent="0.3">
      <c r="A6" s="255"/>
      <c r="B6" s="26" t="s">
        <v>7</v>
      </c>
      <c r="C6" s="27">
        <f>('Tav1'!D6-'Tav1'!C6)/'Tav1'!C6*100</f>
        <v>4.3677826426275379</v>
      </c>
      <c r="D6" s="27">
        <f>('Tav1'!E6-'Tav1'!D6)/'Tav1'!D6*100</f>
        <v>-6.546178121950283</v>
      </c>
      <c r="E6" s="28">
        <f>('Tav1'!F6-'Tav1'!E6)/'Tav1'!E6*100</f>
        <v>3.2684170554410281</v>
      </c>
      <c r="F6" s="27">
        <f>('Tav1'!G6-'Tav1'!F6)/'Tav1'!F6*100</f>
        <v>0.23376145825125058</v>
      </c>
      <c r="G6" s="207">
        <f>('Tav1'!H6-'Tav1'!G6)/'Tav1'!G6*100</f>
        <v>-0.93417535768564786</v>
      </c>
    </row>
    <row r="7" spans="1:7" x14ac:dyDescent="0.3">
      <c r="A7" s="255"/>
      <c r="B7" s="29" t="s">
        <v>8</v>
      </c>
      <c r="C7" s="30">
        <f>('Tav1'!D7-'Tav1'!C7)/'Tav1'!C7*100</f>
        <v>2.5693368999014474</v>
      </c>
      <c r="D7" s="31">
        <f>('Tav1'!E7-'Tav1'!D7)/'Tav1'!D7*100</f>
        <v>-5.2518701530437122</v>
      </c>
      <c r="E7" s="32">
        <f>('Tav1'!F7-'Tav1'!E7)/'Tav1'!E7*100</f>
        <v>3.6301299579281467</v>
      </c>
      <c r="F7" s="30">
        <f>('Tav1'!G7-'Tav1'!F7)/'Tav1'!F7*100</f>
        <v>0.44384126558832299</v>
      </c>
      <c r="G7" s="208">
        <f>('Tav1'!H7-'Tav1'!G7)/'Tav1'!G7*100</f>
        <v>-1.331439009539269</v>
      </c>
    </row>
    <row r="8" spans="1:7" ht="17.25" thickBot="1" x14ac:dyDescent="0.35">
      <c r="A8" s="263"/>
      <c r="B8" s="33" t="s">
        <v>9</v>
      </c>
      <c r="C8" s="34">
        <f>('Tav1'!D8-'Tav1'!C8)/'Tav1'!C8*100</f>
        <v>-12.532712797365397</v>
      </c>
      <c r="D8" s="34">
        <f>('Tav1'!E8-'Tav1'!D8)/'Tav1'!D8*100</f>
        <v>11.386957566366465</v>
      </c>
      <c r="E8" s="34">
        <f>('Tav1'!F8-'Tav1'!E8)/'Tav1'!E8*100</f>
        <v>2.5461563931064264</v>
      </c>
      <c r="F8" s="34">
        <f>('Tav1'!G8-'Tav1'!F8)/'Tav1'!F8*100</f>
        <v>1.4734663147945597</v>
      </c>
      <c r="G8" s="209">
        <f>('Tav1'!H8-'Tav1'!G8)/'Tav1'!G8*100</f>
        <v>-2.7937321562062323</v>
      </c>
    </row>
    <row r="9" spans="1:7" x14ac:dyDescent="0.3">
      <c r="A9" s="259" t="s">
        <v>10</v>
      </c>
      <c r="B9" s="23" t="s">
        <v>6</v>
      </c>
      <c r="C9" s="24">
        <f>('Tav1'!D9-'Tav1'!C9)/'Tav1'!C9*100</f>
        <v>-22.553729456384232</v>
      </c>
      <c r="D9" s="24">
        <f>('Tav1'!E9-'Tav1'!D9)/'Tav1'!D9*100</f>
        <v>47.633039503754091</v>
      </c>
      <c r="E9" s="25">
        <f>('Tav1'!F9-'Tav1'!E9)/'Tav1'!E9*100</f>
        <v>0.57496682883671602</v>
      </c>
      <c r="F9" s="24">
        <f>('Tav1'!G9-'Tav1'!F9)/'Tav1'!F9*100</f>
        <v>-21.328056288478173</v>
      </c>
      <c r="G9" s="210">
        <f>('Tav1'!H9-'Tav1'!G9)/'Tav1'!G9*100</f>
        <v>-3.4097261039686919</v>
      </c>
    </row>
    <row r="10" spans="1:7" x14ac:dyDescent="0.3">
      <c r="A10" s="260"/>
      <c r="B10" s="26" t="s">
        <v>7</v>
      </c>
      <c r="C10" s="27">
        <f>('Tav1'!D10-'Tav1'!C10)/'Tav1'!C10*100</f>
        <v>-16.677135678391934</v>
      </c>
      <c r="D10" s="27">
        <f>('Tav1'!E10-'Tav1'!D10)/'Tav1'!D10*100</f>
        <v>44.51564266867689</v>
      </c>
      <c r="E10" s="28">
        <f>('Tav1'!F10-'Tav1'!E10)/'Tav1'!E10*100</f>
        <v>-11.86750130412099</v>
      </c>
      <c r="F10" s="27">
        <f>('Tav1'!G10-'Tav1'!F10)/'Tav1'!F10*100</f>
        <v>-7.6649896419059047</v>
      </c>
      <c r="G10" s="207">
        <f>('Tav1'!H10-'Tav1'!G10)/'Tav1'!G10*100</f>
        <v>-23.798076923076934</v>
      </c>
    </row>
    <row r="11" spans="1:7" x14ac:dyDescent="0.3">
      <c r="A11" s="260"/>
      <c r="B11" s="29" t="s">
        <v>11</v>
      </c>
      <c r="C11" s="30">
        <f>('Tav1'!D11-'Tav1'!C11)/'Tav1'!C11*100</f>
        <v>-18.928606025380056</v>
      </c>
      <c r="D11" s="30">
        <f>('Tav1'!E11-'Tav1'!D11)/'Tav1'!D11*100</f>
        <v>45.63269207790642</v>
      </c>
      <c r="E11" s="32">
        <f>('Tav1'!F11-'Tav1'!E11)/'Tav1'!E11*100</f>
        <v>-7.2366261896945963</v>
      </c>
      <c r="F11" s="30">
        <f>('Tav1'!G11-'Tav1'!F11)/'Tav1'!F11*100</f>
        <v>-13.161153369892077</v>
      </c>
      <c r="G11" s="211">
        <f>('Tav1'!H11-'Tav1'!G11)/'Tav1'!G11*100</f>
        <v>-16.367895701772227</v>
      </c>
    </row>
    <row r="12" spans="1:7" ht="17.25" thickBot="1" x14ac:dyDescent="0.35">
      <c r="A12" s="262"/>
      <c r="B12" s="33" t="s">
        <v>9</v>
      </c>
      <c r="C12" s="34">
        <f>('Tav1'!D12-'Tav1'!C12)/'Tav1'!C12*100</f>
        <v>20.024924844598321</v>
      </c>
      <c r="D12" s="34">
        <f>('Tav1'!E12-'Tav1'!D12)/'Tav1'!D12*100</f>
        <v>-4.9951266143639632</v>
      </c>
      <c r="E12" s="34">
        <f>('Tav1'!F12-'Tav1'!E12)/'Tav1'!E12*100</f>
        <v>-30.153659405278205</v>
      </c>
      <c r="F12" s="34">
        <f>('Tav1'!G12-'Tav1'!F12)/'Tav1'!F12*100</f>
        <v>53.107299763004647</v>
      </c>
      <c r="G12" s="209">
        <f>('Tav1'!H12-'Tav1'!G12)/'Tav1'!G12*100</f>
        <v>-49.479492758160262</v>
      </c>
    </row>
    <row r="13" spans="1:7" x14ac:dyDescent="0.3">
      <c r="A13" s="258" t="s">
        <v>12</v>
      </c>
      <c r="B13" s="23" t="s">
        <v>6</v>
      </c>
      <c r="C13" s="24">
        <f>('Tav1'!D13-'Tav1'!C13)/'Tav1'!C13*100</f>
        <v>0.18820577164365648</v>
      </c>
      <c r="D13" s="24">
        <f>('Tav1'!E13-'Tav1'!D13)/'Tav1'!D13*100</f>
        <v>-2.5854929605914339</v>
      </c>
      <c r="E13" s="25">
        <f>('Tav1'!F13-'Tav1'!E13)/'Tav1'!E13*100</f>
        <v>3.7644887718497944</v>
      </c>
      <c r="F13" s="24">
        <f>('Tav1'!G13-'Tav1'!F13)/'Tav1'!F13*100</f>
        <v>-0.38567217864814479</v>
      </c>
      <c r="G13" s="210">
        <f>('Tav1'!H13-'Tav1'!G13)/'Tav1'!G13*100</f>
        <v>-1.7101475441077627</v>
      </c>
    </row>
    <row r="14" spans="1:7" x14ac:dyDescent="0.3">
      <c r="A14" s="255"/>
      <c r="B14" s="26" t="s">
        <v>7</v>
      </c>
      <c r="C14" s="27">
        <f>('Tav1'!D14-'Tav1'!C14)/'Tav1'!C14*100</f>
        <v>2.7328071052984675</v>
      </c>
      <c r="D14" s="27">
        <f>('Tav1'!E14-'Tav1'!D14)/'Tav1'!D14*100</f>
        <v>-3.3287018893916152</v>
      </c>
      <c r="E14" s="28">
        <f>('Tav1'!F14-'Tav1'!E14)/'Tav1'!E14*100</f>
        <v>1.8426612942852933</v>
      </c>
      <c r="F14" s="27">
        <f>('Tav1'!G14-'Tav1'!F14)/'Tav1'!F14*100</f>
        <v>-0.41011290166940489</v>
      </c>
      <c r="G14" s="207">
        <f>('Tav1'!H14-'Tav1'!G14)/'Tav1'!G14*100</f>
        <v>-2.6621772200959177</v>
      </c>
    </row>
    <row r="15" spans="1:7" x14ac:dyDescent="0.3">
      <c r="A15" s="255"/>
      <c r="B15" s="29" t="s">
        <v>11</v>
      </c>
      <c r="C15" s="30">
        <f>('Tav1'!D15-'Tav1'!C15)/'Tav1'!C15*100</f>
        <v>1.3418512680107395</v>
      </c>
      <c r="D15" s="30">
        <f>('Tav1'!E15-'Tav1'!D15)/'Tav1'!D15*100</f>
        <v>-2.9276120095403932</v>
      </c>
      <c r="E15" s="32">
        <f>('Tav1'!F15-'Tav1'!E15)/'Tav1'!E15*100</f>
        <v>2.8854641650314607</v>
      </c>
      <c r="F15" s="30">
        <f>('Tav1'!G15-'Tav1'!F15)/'Tav1'!F15*100</f>
        <v>-0.39674515954510881</v>
      </c>
      <c r="G15" s="211">
        <f>('Tav1'!H15-'Tav1'!G15)/'Tav1'!G15*100</f>
        <v>-2.1414110378957836</v>
      </c>
    </row>
    <row r="16" spans="1:7" ht="17.25" thickBot="1" x14ac:dyDescent="0.35">
      <c r="A16" s="263"/>
      <c r="B16" s="33" t="s">
        <v>9</v>
      </c>
      <c r="C16" s="34">
        <f>('Tav1'!D16-'Tav1'!C16)/'Tav1'!C16*100</f>
        <v>-12.346926508792262</v>
      </c>
      <c r="D16" s="34">
        <f>('Tav1'!E16-'Tav1'!D16)/'Tav1'!D16*100</f>
        <v>4.3387876996669927</v>
      </c>
      <c r="E16" s="34">
        <f>('Tav1'!F16-'Tav1'!E16)/'Tav1'!E16*100</f>
        <v>10.017858507975868</v>
      </c>
      <c r="F16" s="34">
        <f>('Tav1'!G16-'Tav1'!F16)/'Tav1'!F16*100</f>
        <v>0.11839116329176995</v>
      </c>
      <c r="G16" s="209">
        <f>('Tav1'!H16-'Tav1'!G16)/'Tav1'!G16*100</f>
        <v>4.6671141094439372</v>
      </c>
    </row>
    <row r="17" spans="1:11" ht="17.25" hidden="1" thickBot="1" x14ac:dyDescent="0.35">
      <c r="A17" s="258" t="s">
        <v>13</v>
      </c>
      <c r="B17" s="23" t="s">
        <v>6</v>
      </c>
      <c r="C17" s="24" t="e">
        <f>('Tav1'!#REF!-'Tav1'!#REF!)/'Tav1'!#REF!*100</f>
        <v>#REF!</v>
      </c>
      <c r="D17" s="24" t="e">
        <f>('Tav1'!#REF!-'Tav1'!#REF!)/'Tav1'!#REF!*100</f>
        <v>#REF!</v>
      </c>
      <c r="E17" s="25" t="e">
        <f>('Tav1'!#REF!-'Tav1'!#REF!)/'Tav1'!#REF!*100</f>
        <v>#REF!</v>
      </c>
      <c r="F17" s="24" t="e">
        <f>('Tav1'!#REF!-'Tav1'!#REF!)/'Tav1'!#REF!*100</f>
        <v>#REF!</v>
      </c>
      <c r="G17" s="210" t="e">
        <f>('Tav1'!#REF!-'Tav1'!#REF!)/'Tav1'!#REF!*100</f>
        <v>#REF!</v>
      </c>
    </row>
    <row r="18" spans="1:11" ht="17.25" hidden="1" thickBot="1" x14ac:dyDescent="0.35">
      <c r="A18" s="255"/>
      <c r="B18" s="26" t="s">
        <v>7</v>
      </c>
      <c r="C18" s="27" t="e">
        <f>('Tav1'!#REF!-'Tav1'!#REF!)/'Tav1'!#REF!*100</f>
        <v>#REF!</v>
      </c>
      <c r="D18" s="27" t="e">
        <f>('Tav1'!#REF!-'Tav1'!#REF!)/'Tav1'!#REF!*100</f>
        <v>#REF!</v>
      </c>
      <c r="E18" s="28" t="e">
        <f>('Tav1'!#REF!-'Tav1'!#REF!)/'Tav1'!#REF!*100</f>
        <v>#REF!</v>
      </c>
      <c r="F18" s="27" t="e">
        <f>('Tav1'!#REF!-'Tav1'!#REF!)/'Tav1'!#REF!*100</f>
        <v>#REF!</v>
      </c>
      <c r="G18" s="207" t="e">
        <f>('Tav1'!#REF!-'Tav1'!#REF!)/'Tav1'!#REF!*100</f>
        <v>#REF!</v>
      </c>
    </row>
    <row r="19" spans="1:11" ht="17.25" hidden="1" thickBot="1" x14ac:dyDescent="0.35">
      <c r="A19" s="255"/>
      <c r="B19" s="26" t="s">
        <v>11</v>
      </c>
      <c r="C19" s="27" t="e">
        <f>('Tav1'!#REF!-'Tav1'!#REF!)/'Tav1'!#REF!*100</f>
        <v>#REF!</v>
      </c>
      <c r="D19" s="27" t="e">
        <f>('Tav1'!#REF!-'Tav1'!#REF!)/'Tav1'!#REF!*100</f>
        <v>#REF!</v>
      </c>
      <c r="E19" s="28" t="e">
        <f>('Tav1'!#REF!-'Tav1'!#REF!)/'Tav1'!#REF!*100</f>
        <v>#REF!</v>
      </c>
      <c r="F19" s="27" t="e">
        <f>('Tav1'!#REF!-'Tav1'!#REF!)/'Tav1'!#REF!*100</f>
        <v>#REF!</v>
      </c>
      <c r="G19" s="207" t="e">
        <f>('Tav1'!#REF!-'Tav1'!#REF!)/'Tav1'!#REF!*100</f>
        <v>#REF!</v>
      </c>
    </row>
    <row r="20" spans="1:11" ht="17.25" hidden="1" thickBot="1" x14ac:dyDescent="0.35">
      <c r="A20" s="263"/>
      <c r="B20" s="35" t="s">
        <v>9</v>
      </c>
      <c r="C20" s="36" t="e">
        <f>('Tav1'!#REF!-'Tav1'!#REF!)/'Tav1'!#REF!*100</f>
        <v>#REF!</v>
      </c>
      <c r="D20" s="36" t="e">
        <f>('Tav1'!#REF!-'Tav1'!#REF!)/'Tav1'!#REF!*100</f>
        <v>#REF!</v>
      </c>
      <c r="E20" s="37" t="e">
        <f>('Tav1'!#REF!-'Tav1'!#REF!)/'Tav1'!#REF!*100</f>
        <v>#REF!</v>
      </c>
      <c r="F20" s="36" t="e">
        <f>('Tav1'!#REF!-'Tav1'!#REF!)/'Tav1'!#REF!*100</f>
        <v>#REF!</v>
      </c>
      <c r="G20" s="212" t="e">
        <f>('Tav1'!#REF!-'Tav1'!#REF!)/'Tav1'!#REF!*100</f>
        <v>#REF!</v>
      </c>
    </row>
    <row r="21" spans="1:11" x14ac:dyDescent="0.3">
      <c r="A21" s="258" t="s">
        <v>14</v>
      </c>
      <c r="B21" s="23" t="s">
        <v>6</v>
      </c>
      <c r="C21" s="24">
        <f>('Tav1'!D17-'Tav1'!C17)/'Tav1'!C17*100</f>
        <v>-1.8043926989354517</v>
      </c>
      <c r="D21" s="24">
        <f>('Tav1'!E17-'Tav1'!D17)/'Tav1'!D17*100</f>
        <v>4.7851862349134446</v>
      </c>
      <c r="E21" s="25">
        <f>('Tav1'!F17-'Tav1'!E17)/'Tav1'!E17*100</f>
        <v>-7.4135016341710838</v>
      </c>
      <c r="F21" s="24">
        <f>('Tav1'!G17-'Tav1'!F17)/'Tav1'!F17*100</f>
        <v>1.8745739604635214</v>
      </c>
      <c r="G21" s="210">
        <f>('Tav1'!H17-'Tav1'!G17)/'Tav1'!G17*100</f>
        <v>4.2728098265067249</v>
      </c>
      <c r="K21" s="100"/>
    </row>
    <row r="22" spans="1:11" x14ac:dyDescent="0.3">
      <c r="A22" s="255"/>
      <c r="B22" s="26" t="s">
        <v>7</v>
      </c>
      <c r="C22" s="27">
        <f>('Tav1'!D18-'Tav1'!C18)/'Tav1'!C18*100</f>
        <v>-3.7512371619100233</v>
      </c>
      <c r="D22" s="27">
        <f>('Tav1'!E18-'Tav1'!D18)/'Tav1'!D18*100</f>
        <v>4.6813101599770759</v>
      </c>
      <c r="E22" s="28">
        <f>('Tav1'!F18-'Tav1'!E18)/'Tav1'!E18*100</f>
        <v>-2.9421237398950018</v>
      </c>
      <c r="F22" s="27">
        <f>('Tav1'!G18-'Tav1'!F18)/'Tav1'!F18*100</f>
        <v>-0.21071493753215051</v>
      </c>
      <c r="G22" s="207">
        <f>('Tav1'!H18-'Tav1'!G18)/'Tav1'!G18*100</f>
        <v>3.4833067305134322</v>
      </c>
      <c r="K22" s="100"/>
    </row>
    <row r="23" spans="1:11" x14ac:dyDescent="0.3">
      <c r="A23" s="255"/>
      <c r="B23" s="29" t="s">
        <v>11</v>
      </c>
      <c r="C23" s="30">
        <f>('Tav1'!D19-'Tav1'!C19)/'Tav1'!C19*100</f>
        <v>-2.9498806682577596</v>
      </c>
      <c r="D23" s="30">
        <f>('Tav1'!E19-'Tav1'!D19)/'Tav1'!D19*100</f>
        <v>4.7245721030887244</v>
      </c>
      <c r="E23" s="32">
        <f>('Tav1'!F19-'Tav1'!E19)/'Tav1'!E19*100</f>
        <v>-4.8044860655814654</v>
      </c>
      <c r="F23" s="30">
        <f>('Tav1'!G19-'Tav1'!F19)/'Tav1'!F19*100</f>
        <v>0.63346094644195827</v>
      </c>
      <c r="G23" s="211">
        <f>('Tav1'!H19-'Tav1'!G19)/'Tav1'!G19*100</f>
        <v>3.8072360035297672</v>
      </c>
    </row>
    <row r="24" spans="1:11" ht="17.25" thickBot="1" x14ac:dyDescent="0.35">
      <c r="A24" s="263"/>
      <c r="B24" s="33" t="s">
        <v>9</v>
      </c>
      <c r="C24" s="34">
        <f>('Tav1'!D20-'Tav1'!C20)/'Tav1'!C20*100</f>
        <v>-6.599413356679376</v>
      </c>
      <c r="D24" s="34">
        <f>('Tav1'!E20-'Tav1'!D20)/'Tav1'!D20*100</f>
        <v>-0.34628626676311131</v>
      </c>
      <c r="E24" s="34">
        <f>('Tav1'!F20-'Tav1'!E20)/'Tav1'!E20*100</f>
        <v>16.911772002286448</v>
      </c>
      <c r="F24" s="34">
        <f>('Tav1'!G20-'Tav1'!F20)/'Tav1'!F20*100</f>
        <v>-6.4271836013110679</v>
      </c>
      <c r="G24" s="209">
        <f>('Tav1'!H20-'Tav1'!G20)/'Tav1'!G20*100</f>
        <v>-2.4886936859041997</v>
      </c>
    </row>
    <row r="26" spans="1:11" ht="17.25" thickBot="1" x14ac:dyDescent="0.35"/>
    <row r="27" spans="1:11" ht="33.75" thickBot="1" x14ac:dyDescent="0.35">
      <c r="A27" s="4" t="s">
        <v>16</v>
      </c>
      <c r="B27" s="21"/>
      <c r="C27" s="6" t="s">
        <v>59</v>
      </c>
      <c r="D27" s="22" t="s">
        <v>1</v>
      </c>
      <c r="E27" s="22" t="s">
        <v>2</v>
      </c>
      <c r="F27" s="38" t="s">
        <v>3</v>
      </c>
      <c r="G27" s="21" t="s">
        <v>4</v>
      </c>
    </row>
    <row r="28" spans="1:11" x14ac:dyDescent="0.3">
      <c r="A28" s="258" t="s">
        <v>5</v>
      </c>
      <c r="B28" s="23" t="s">
        <v>6</v>
      </c>
      <c r="C28" s="24">
        <f>('Tav1'!D24-'Tav1'!C24)/'Tav1'!C24*100</f>
        <v>0.78433401031259287</v>
      </c>
      <c r="D28" s="24">
        <f>('Tav1'!E24-'Tav1'!D24)/'Tav1'!D24*100</f>
        <v>-2.089506814803201</v>
      </c>
      <c r="E28" s="25">
        <f>('Tav1'!F24-'Tav1'!E24)/'Tav1'!E24*100</f>
        <v>0.93002425070649175</v>
      </c>
      <c r="F28" s="24">
        <f>('Tav1'!G24-'Tav1'!F24)/'Tav1'!F24*100</f>
        <v>0.51352888007699238</v>
      </c>
      <c r="G28" s="206">
        <f>('Tav1'!H24-'Tav1'!G24)/'Tav1'!G24*100</f>
        <v>1.0771071668147139</v>
      </c>
    </row>
    <row r="29" spans="1:11" x14ac:dyDescent="0.3">
      <c r="A29" s="255"/>
      <c r="B29" s="26" t="s">
        <v>7</v>
      </c>
      <c r="C29" s="27">
        <f>('Tav1'!D25-'Tav1'!C25)/'Tav1'!C25*100</f>
        <v>2.3517941458953167</v>
      </c>
      <c r="D29" s="27">
        <f>('Tav1'!E25-'Tav1'!D25)/'Tav1'!D25*100</f>
        <v>-3.9946909325278681</v>
      </c>
      <c r="E29" s="28">
        <f>('Tav1'!F25-'Tav1'!E25)/'Tav1'!E25*100</f>
        <v>0.23803915812422236</v>
      </c>
      <c r="F29" s="27">
        <f>('Tav1'!G25-'Tav1'!F25)/'Tav1'!F25*100</f>
        <v>1.9516674820844557</v>
      </c>
      <c r="G29" s="213">
        <f>('Tav1'!H25-'Tav1'!G25)/'Tav1'!G25*100</f>
        <v>1.112976711663775</v>
      </c>
    </row>
    <row r="30" spans="1:11" x14ac:dyDescent="0.3">
      <c r="A30" s="255"/>
      <c r="B30" s="29" t="s">
        <v>8</v>
      </c>
      <c r="C30" s="30">
        <f>('Tav1'!D26-'Tav1'!C26)/'Tav1'!C26*100</f>
        <v>1.486574147124601</v>
      </c>
      <c r="D30" s="30">
        <f>('Tav1'!E26-'Tav1'!D26)/'Tav1'!D26*100</f>
        <v>-2.9503773916442677</v>
      </c>
      <c r="E30" s="32">
        <f>('Tav1'!F26-'Tav1'!E26)/'Tav1'!E26*100</f>
        <v>0.62072883380792476</v>
      </c>
      <c r="F30" s="30">
        <f>('Tav1'!G26-'Tav1'!F26)/'Tav1'!F26*100</f>
        <v>1.1539383009458921</v>
      </c>
      <c r="G30" s="214">
        <f>('Tav1'!H26-'Tav1'!G26)/'Tav1'!G26*100</f>
        <v>1.0932047217969449</v>
      </c>
    </row>
    <row r="31" spans="1:11" ht="17.25" thickBot="1" x14ac:dyDescent="0.35">
      <c r="A31" s="263"/>
      <c r="B31" s="33" t="s">
        <v>9</v>
      </c>
      <c r="C31" s="34">
        <f>('Tav1'!D27-'Tav1'!C27)/'Tav1'!C27*100</f>
        <v>-6.7012400690494038</v>
      </c>
      <c r="D31" s="34">
        <f>('Tav1'!E27-'Tav1'!D27)/'Tav1'!D27*100</f>
        <v>9.1261157949491167</v>
      </c>
      <c r="E31" s="34">
        <f>('Tav1'!F27-'Tav1'!E27)/'Tav1'!E27*100</f>
        <v>2.8892953339450869</v>
      </c>
      <c r="F31" s="34">
        <f>('Tav1'!G27-'Tav1'!F27)/'Tav1'!F27*100</f>
        <v>-5.8201448075292204</v>
      </c>
      <c r="G31" s="209">
        <f>('Tav1'!H27-'Tav1'!G27)/'Tav1'!G27*100</f>
        <v>-0.15546850543862481</v>
      </c>
    </row>
    <row r="32" spans="1:11" x14ac:dyDescent="0.3">
      <c r="A32" s="259" t="s">
        <v>10</v>
      </c>
      <c r="B32" s="23" t="s">
        <v>6</v>
      </c>
      <c r="C32" s="24">
        <f>('Tav1'!D28-'Tav1'!C28)/'Tav1'!C28*100</f>
        <v>1.6673905243873501</v>
      </c>
      <c r="D32" s="24">
        <f>('Tav1'!E28-'Tav1'!D28)/'Tav1'!D28*100</f>
        <v>4.7585438335807986</v>
      </c>
      <c r="E32" s="25">
        <f>('Tav1'!F28-'Tav1'!E28)/'Tav1'!E28*100</f>
        <v>-19.729796815715289</v>
      </c>
      <c r="F32" s="24">
        <f>('Tav1'!G28-'Tav1'!F28)/'Tav1'!F28*100</f>
        <v>2.5533418739226019</v>
      </c>
      <c r="G32" s="206">
        <f>('Tav1'!H28-'Tav1'!G28)/'Tav1'!G28*100</f>
        <v>-3.7561921171649653</v>
      </c>
    </row>
    <row r="33" spans="1:7" x14ac:dyDescent="0.3">
      <c r="A33" s="260"/>
      <c r="B33" s="26" t="s">
        <v>7</v>
      </c>
      <c r="C33" s="27">
        <f>('Tav1'!D29-'Tav1'!C29)/'Tav1'!C29*100</f>
        <v>-7.6640352382585739</v>
      </c>
      <c r="D33" s="27">
        <f>('Tav1'!E29-'Tav1'!D29)/'Tav1'!D29*100</f>
        <v>2.498257569890717</v>
      </c>
      <c r="E33" s="28">
        <f>('Tav1'!F29-'Tav1'!E29)/'Tav1'!E29*100</f>
        <v>3.377255281211299</v>
      </c>
      <c r="F33" s="27">
        <f>('Tav1'!G29-'Tav1'!F29)/'Tav1'!F29*100</f>
        <v>-13.950564951105756</v>
      </c>
      <c r="G33" s="213">
        <f>('Tav1'!H29-'Tav1'!G29)/'Tav1'!G29*100</f>
        <v>2.6329647182726967</v>
      </c>
    </row>
    <row r="34" spans="1:7" x14ac:dyDescent="0.3">
      <c r="A34" s="260"/>
      <c r="B34" s="29" t="s">
        <v>11</v>
      </c>
      <c r="C34" s="30">
        <f>('Tav1'!D30-'Tav1'!C30)/'Tav1'!C30*100</f>
        <v>-3.6425484818644791</v>
      </c>
      <c r="D34" s="30">
        <f>('Tav1'!E30-'Tav1'!D30)/'Tav1'!D30*100</f>
        <v>3.5268780879187189</v>
      </c>
      <c r="E34" s="32">
        <f>('Tav1'!F30-'Tav1'!E30)/'Tav1'!E30*100</f>
        <v>-7.2547947887519433</v>
      </c>
      <c r="F34" s="30">
        <f>('Tav1'!G30-'Tav1'!F30)/'Tav1'!F30*100</f>
        <v>-7.3789669973964855</v>
      </c>
      <c r="G34" s="214">
        <f>('Tav1'!H30-'Tav1'!G30)/'Tav1'!G30*100</f>
        <v>-0.18423726721047687</v>
      </c>
    </row>
    <row r="35" spans="1:7" ht="17.25" thickBot="1" x14ac:dyDescent="0.35">
      <c r="A35" s="262"/>
      <c r="B35" s="33" t="s">
        <v>9</v>
      </c>
      <c r="C35" s="34">
        <f>('Tav1'!D31-'Tav1'!C31)/'Tav1'!C31*100</f>
        <v>-37.825748693533583</v>
      </c>
      <c r="D35" s="34">
        <f>('Tav1'!E31-'Tav1'!D31)/'Tav1'!D31*100</f>
        <v>-12.988944084294657</v>
      </c>
      <c r="E35" s="34">
        <f>('Tav1'!F31-'Tav1'!E31)/'Tav1'!E31*100</f>
        <v>194.86894157175746</v>
      </c>
      <c r="F35" s="34">
        <f>('Tav1'!G31-'Tav1'!F31)/'Tav1'!F31*100</f>
        <v>-47.580718413807659</v>
      </c>
      <c r="G35" s="209">
        <f>('Tav1'!H31-'Tav1'!G31)/'Tav1'!G31*100</f>
        <v>31.417523035391003</v>
      </c>
    </row>
    <row r="36" spans="1:7" x14ac:dyDescent="0.3">
      <c r="A36" s="258" t="s">
        <v>12</v>
      </c>
      <c r="B36" s="23" t="s">
        <v>6</v>
      </c>
      <c r="C36" s="24">
        <f>('Tav1'!D32-'Tav1'!C32)/'Tav1'!C32*100</f>
        <v>0.82482546274127089</v>
      </c>
      <c r="D36" s="24">
        <f>('Tav1'!E32-'Tav1'!D32)/'Tav1'!D32*100</f>
        <v>-1.7728739296329479</v>
      </c>
      <c r="E36" s="25">
        <f>('Tav1'!F32-'Tav1'!E32)/'Tav1'!E32*100</f>
        <v>-8.8739833169102514E-2</v>
      </c>
      <c r="F36" s="24">
        <f>('Tav1'!G32-'Tav1'!F32)/'Tav1'!F32*100</f>
        <v>0.59434115812519284</v>
      </c>
      <c r="G36" s="206">
        <f>('Tav1'!H32-'Tav1'!G32)/'Tav1'!G32*100</f>
        <v>0.88189496942336254</v>
      </c>
    </row>
    <row r="37" spans="1:7" x14ac:dyDescent="0.3">
      <c r="A37" s="255"/>
      <c r="B37" s="26" t="s">
        <v>7</v>
      </c>
      <c r="C37" s="27">
        <f>('Tav1'!D33-'Tav1'!C33)/'Tav1'!C33*100</f>
        <v>1.6255230450946609</v>
      </c>
      <c r="D37" s="27">
        <f>('Tav1'!E33-'Tav1'!D33)/'Tav1'!D33*100</f>
        <v>-3.5669095287658972</v>
      </c>
      <c r="E37" s="28">
        <f>('Tav1'!F33-'Tav1'!E33)/'Tav1'!E33*100</f>
        <v>0.45787148488135215</v>
      </c>
      <c r="F37" s="27">
        <f>('Tav1'!G33-'Tav1'!F33)/'Tav1'!F33*100</f>
        <v>0.80570747204408921</v>
      </c>
      <c r="G37" s="213">
        <f>('Tav1'!H33-'Tav1'!G33)/'Tav1'!G33*100</f>
        <v>1.2064773182055244</v>
      </c>
    </row>
    <row r="38" spans="1:7" x14ac:dyDescent="0.3">
      <c r="A38" s="255"/>
      <c r="B38" s="29" t="s">
        <v>11</v>
      </c>
      <c r="C38" s="30">
        <f>('Tav1'!D34-'Tav1'!C34)/'Tav1'!C34*100</f>
        <v>1.1891661822107809</v>
      </c>
      <c r="D38" s="30">
        <f>('Tav1'!E34-'Tav1'!D34)/'Tav1'!D34*100</f>
        <v>-2.5927326634698247</v>
      </c>
      <c r="E38" s="32">
        <f>('Tav1'!F34-'Tav1'!E34)/'Tav1'!E34*100</f>
        <v>0.15855857236005713</v>
      </c>
      <c r="F38" s="30">
        <f>('Tav1'!G34-'Tav1'!F34)/'Tav1'!F34*100</f>
        <v>0.69025347373250245</v>
      </c>
      <c r="G38" s="214">
        <f>('Tav1'!H34-'Tav1'!G34)/'Tav1'!G34*100</f>
        <v>1.0293505417097357</v>
      </c>
    </row>
    <row r="39" spans="1:7" ht="17.25" thickBot="1" x14ac:dyDescent="0.35">
      <c r="A39" s="263"/>
      <c r="B39" s="33" t="s">
        <v>9</v>
      </c>
      <c r="C39" s="34">
        <f>('Tav1'!D35-'Tav1'!C35)/'Tav1'!C35*100</f>
        <v>-4.0177128074511952</v>
      </c>
      <c r="D39" s="34">
        <f>('Tav1'!E35-'Tav1'!D35)/'Tav1'!D35*100</f>
        <v>9.7033498578789423</v>
      </c>
      <c r="E39" s="34">
        <f>('Tav1'!F35-'Tav1'!E35)/'Tav1'!E35*100</f>
        <v>-2.6011237405986973</v>
      </c>
      <c r="F39" s="34">
        <f>('Tav1'!G35-'Tav1'!F35)/'Tav1'!F35*100</f>
        <v>-1.0312753613504915</v>
      </c>
      <c r="G39" s="209">
        <f>('Tav1'!H35-'Tav1'!G35)/'Tav1'!G35*100</f>
        <v>-1.5989603098596619</v>
      </c>
    </row>
    <row r="40" spans="1:7" ht="17.25" hidden="1" thickBot="1" x14ac:dyDescent="0.35">
      <c r="A40" s="258" t="s">
        <v>13</v>
      </c>
      <c r="B40" s="23" t="s">
        <v>6</v>
      </c>
      <c r="C40" s="24" t="e">
        <f>('Tav1'!#REF!-'Tav1'!#REF!)/'Tav1'!#REF!*100</f>
        <v>#REF!</v>
      </c>
      <c r="D40" s="24" t="e">
        <f>('Tav1'!#REF!-'Tav1'!#REF!)/'Tav1'!#REF!*100</f>
        <v>#REF!</v>
      </c>
      <c r="E40" s="25" t="e">
        <f>('Tav1'!#REF!-'Tav1'!#REF!)/'Tav1'!#REF!*100</f>
        <v>#REF!</v>
      </c>
      <c r="F40" s="24" t="e">
        <f>('Tav1'!#REF!-'Tav1'!#REF!)/'Tav1'!#REF!*100</f>
        <v>#REF!</v>
      </c>
      <c r="G40" s="206" t="e">
        <f>('Tav1'!#REF!-'Tav1'!#REF!)/'Tav1'!#REF!*100</f>
        <v>#REF!</v>
      </c>
    </row>
    <row r="41" spans="1:7" ht="17.25" hidden="1" thickBot="1" x14ac:dyDescent="0.35">
      <c r="A41" s="255"/>
      <c r="B41" s="26" t="s">
        <v>7</v>
      </c>
      <c r="C41" s="27" t="e">
        <f>('Tav1'!#REF!-'Tav1'!#REF!)/'Tav1'!#REF!*100</f>
        <v>#REF!</v>
      </c>
      <c r="D41" s="27" t="e">
        <f>('Tav1'!#REF!-'Tav1'!#REF!)/'Tav1'!#REF!*100</f>
        <v>#REF!</v>
      </c>
      <c r="E41" s="28" t="e">
        <f>('Tav1'!#REF!-'Tav1'!#REF!)/'Tav1'!#REF!*100</f>
        <v>#REF!</v>
      </c>
      <c r="F41" s="27" t="e">
        <f>('Tav1'!#REF!-'Tav1'!#REF!)/'Tav1'!#REF!*100</f>
        <v>#REF!</v>
      </c>
      <c r="G41" s="213" t="e">
        <f>('Tav1'!#REF!-'Tav1'!#REF!)/'Tav1'!#REF!*100</f>
        <v>#REF!</v>
      </c>
    </row>
    <row r="42" spans="1:7" ht="17.25" hidden="1" thickBot="1" x14ac:dyDescent="0.35">
      <c r="A42" s="255"/>
      <c r="B42" s="26" t="s">
        <v>11</v>
      </c>
      <c r="C42" s="27" t="e">
        <f>('Tav1'!#REF!-'Tav1'!#REF!)/'Tav1'!#REF!*100</f>
        <v>#REF!</v>
      </c>
      <c r="D42" s="27" t="e">
        <f>('Tav1'!#REF!-'Tav1'!#REF!)/'Tav1'!#REF!*100</f>
        <v>#REF!</v>
      </c>
      <c r="E42" s="28" t="e">
        <f>('Tav1'!#REF!-'Tav1'!#REF!)/'Tav1'!#REF!*100</f>
        <v>#REF!</v>
      </c>
      <c r="F42" s="27" t="e">
        <f>('Tav1'!#REF!-'Tav1'!#REF!)/'Tav1'!#REF!*100</f>
        <v>#REF!</v>
      </c>
      <c r="G42" s="213" t="e">
        <f>('Tav1'!#REF!-'Tav1'!#REF!)/'Tav1'!#REF!*100</f>
        <v>#REF!</v>
      </c>
    </row>
    <row r="43" spans="1:7" ht="17.25" hidden="1" thickBot="1" x14ac:dyDescent="0.35">
      <c r="A43" s="263"/>
      <c r="B43" s="35" t="s">
        <v>9</v>
      </c>
      <c r="C43" s="36" t="e">
        <f>('Tav1'!#REF!-'Tav1'!#REF!)/'Tav1'!#REF!*100</f>
        <v>#REF!</v>
      </c>
      <c r="D43" s="36" t="e">
        <f>('Tav1'!#REF!-'Tav1'!#REF!)/'Tav1'!#REF!*100</f>
        <v>#REF!</v>
      </c>
      <c r="E43" s="37" t="e">
        <f>('Tav1'!#REF!-'Tav1'!#REF!)/'Tav1'!#REF!*100</f>
        <v>#REF!</v>
      </c>
      <c r="F43" s="36" t="e">
        <f>('Tav1'!#REF!-'Tav1'!#REF!)/'Tav1'!#REF!*100</f>
        <v>#REF!</v>
      </c>
      <c r="G43" s="215" t="e">
        <f>('Tav1'!#REF!-'Tav1'!#REF!)/'Tav1'!#REF!*100</f>
        <v>#REF!</v>
      </c>
    </row>
    <row r="44" spans="1:7" x14ac:dyDescent="0.3">
      <c r="A44" s="258" t="s">
        <v>14</v>
      </c>
      <c r="B44" s="23" t="s">
        <v>6</v>
      </c>
      <c r="C44" s="24">
        <f>('Tav1'!D36-'Tav1'!C36)/'Tav1'!C36*100</f>
        <v>-0.4143822788258536</v>
      </c>
      <c r="D44" s="24">
        <f>('Tav1'!E36-'Tav1'!D36)/'Tav1'!D36*100</f>
        <v>5.0584622223551978</v>
      </c>
      <c r="E44" s="25">
        <f>('Tav1'!F36-'Tav1'!E36)/'Tav1'!E36*100</f>
        <v>1.1802806472218084</v>
      </c>
      <c r="F44" s="24">
        <f>('Tav1'!G36-'Tav1'!F36)/'Tav1'!F36*100</f>
        <v>-2.0338574128432962</v>
      </c>
      <c r="G44" s="206">
        <f>('Tav1'!H36-'Tav1'!G36)/'Tav1'!G36*100</f>
        <v>-1.6898436986931185</v>
      </c>
    </row>
    <row r="45" spans="1:7" x14ac:dyDescent="0.3">
      <c r="A45" s="255"/>
      <c r="B45" s="26" t="s">
        <v>7</v>
      </c>
      <c r="C45" s="27">
        <f>('Tav1'!D37-'Tav1'!C37)/'Tav1'!C37*100</f>
        <v>-1.8268872048755394</v>
      </c>
      <c r="D45" s="27">
        <f>('Tav1'!E37-'Tav1'!D37)/'Tav1'!D37*100</f>
        <v>5.6799274603188561</v>
      </c>
      <c r="E45" s="28">
        <f>('Tav1'!F37-'Tav1'!E37)/'Tav1'!E37*100</f>
        <v>-0.83093839810071424</v>
      </c>
      <c r="F45" s="27">
        <f>('Tav1'!G37-'Tav1'!F37)/'Tav1'!F37*100</f>
        <v>-2.393582393582391</v>
      </c>
      <c r="G45" s="213">
        <f>('Tav1'!H37-'Tav1'!G37)/'Tav1'!G37*100</f>
        <v>-2.2346913601496357</v>
      </c>
    </row>
    <row r="46" spans="1:7" x14ac:dyDescent="0.3">
      <c r="A46" s="255"/>
      <c r="B46" s="29" t="s">
        <v>11</v>
      </c>
      <c r="C46" s="30">
        <f>('Tav1'!D38-'Tav1'!C38)/'Tav1'!C38*100</f>
        <v>-1.2567681215568705</v>
      </c>
      <c r="D46" s="30">
        <f>('Tav1'!E38-'Tav1'!D38)/'Tav1'!D38*100</f>
        <v>5.4269500559824557</v>
      </c>
      <c r="E46" s="32">
        <f>('Tav1'!F38-'Tav1'!E38)/'Tav1'!E38*100</f>
        <v>-1.5018385144012811E-2</v>
      </c>
      <c r="F46" s="30">
        <f>('Tav1'!G38-'Tav1'!F38)/'Tav1'!F38*100</f>
        <v>-2.245998484730936</v>
      </c>
      <c r="G46" s="214">
        <f>('Tav1'!H38-'Tav1'!G38)/'Tav1'!G38*100</f>
        <v>-2.0105500265101566</v>
      </c>
    </row>
    <row r="47" spans="1:7" ht="17.25" thickBot="1" x14ac:dyDescent="0.35">
      <c r="A47" s="263"/>
      <c r="B47" s="33" t="s">
        <v>9</v>
      </c>
      <c r="C47" s="34">
        <f>('Tav1'!D39-'Tav1'!C39)/'Tav1'!C39*100</f>
        <v>-4.3884361769452953</v>
      </c>
      <c r="D47" s="34">
        <f>('Tav1'!E39-'Tav1'!D39)/'Tav1'!D39*100</f>
        <v>1.8870688986772763</v>
      </c>
      <c r="E47" s="34">
        <f>('Tav1'!F39-'Tav1'!E39)/'Tav1'!E39*100</f>
        <v>-6.2604830924243817</v>
      </c>
      <c r="F47" s="34">
        <f>('Tav1'!G39-'Tav1'!F39)/'Tav1'!F39*100</f>
        <v>-1.2091955957529341</v>
      </c>
      <c r="G47" s="209">
        <f>('Tav1'!H39-'Tav1'!G39)/'Tav1'!G39*100</f>
        <v>-1.8406216032345195</v>
      </c>
    </row>
    <row r="49" spans="1:7" ht="17.25" thickBot="1" x14ac:dyDescent="0.35"/>
    <row r="50" spans="1:7" ht="33.75" thickBot="1" x14ac:dyDescent="0.35">
      <c r="A50" s="4" t="s">
        <v>15</v>
      </c>
      <c r="B50" s="21"/>
      <c r="C50" s="6" t="s">
        <v>59</v>
      </c>
      <c r="D50" s="22" t="s">
        <v>1</v>
      </c>
      <c r="E50" s="22" t="s">
        <v>2</v>
      </c>
      <c r="F50" s="38" t="s">
        <v>3</v>
      </c>
      <c r="G50" s="21" t="s">
        <v>4</v>
      </c>
    </row>
    <row r="51" spans="1:7" x14ac:dyDescent="0.3">
      <c r="A51" s="258" t="s">
        <v>5</v>
      </c>
      <c r="B51" s="23" t="s">
        <v>6</v>
      </c>
      <c r="C51" s="24">
        <f>('Tav1'!D43-'Tav1'!C43)/'Tav1'!C43*100</f>
        <v>0.40210118346853735</v>
      </c>
      <c r="D51" s="24">
        <f>('Tav1'!E43-'Tav1'!D43)/'Tav1'!D43*100</f>
        <v>-2.6112213462319045</v>
      </c>
      <c r="E51" s="25">
        <f>('Tav1'!F43-'Tav1'!E43)/'Tav1'!E43*100</f>
        <v>0.43264964064438605</v>
      </c>
      <c r="F51" s="24">
        <f>('Tav1'!G43-'Tav1'!F43)/'Tav1'!F43*100</f>
        <v>2.3504776747285594</v>
      </c>
      <c r="G51" s="39">
        <f>('Tav1'!H43-'Tav1'!G43)/'Tav1'!G43*100</f>
        <v>1.8067232146716035</v>
      </c>
    </row>
    <row r="52" spans="1:7" x14ac:dyDescent="0.3">
      <c r="A52" s="255"/>
      <c r="B52" s="26" t="s">
        <v>7</v>
      </c>
      <c r="C52" s="27">
        <f>('Tav1'!D44-'Tav1'!C44)/'Tav1'!C44*100</f>
        <v>1.0051669497923881</v>
      </c>
      <c r="D52" s="27">
        <f>('Tav1'!E44-'Tav1'!D44)/'Tav1'!D44*100</f>
        <v>-3.8462447488261247</v>
      </c>
      <c r="E52" s="28">
        <f>('Tav1'!F44-'Tav1'!E44)/'Tav1'!E44*100</f>
        <v>1.1971682015577365</v>
      </c>
      <c r="F52" s="27">
        <f>('Tav1'!G44-'Tav1'!F44)/'Tav1'!F44*100</f>
        <v>2.5114317535249961</v>
      </c>
      <c r="G52" s="40">
        <f>('Tav1'!H44-'Tav1'!G44)/'Tav1'!G44*100</f>
        <v>2.4551455412024659</v>
      </c>
    </row>
    <row r="53" spans="1:7" x14ac:dyDescent="0.3">
      <c r="A53" s="255"/>
      <c r="B53" s="29" t="s">
        <v>8</v>
      </c>
      <c r="C53" s="30">
        <f>('Tav1'!D45-'Tav1'!C45)/'Tav1'!C45*100</f>
        <v>0.65628630155064882</v>
      </c>
      <c r="D53" s="30">
        <f>('Tav1'!E45-'Tav1'!D45)/'Tav1'!D45*100</f>
        <v>-3.1335640186322298</v>
      </c>
      <c r="E53" s="32">
        <f>('Tav1'!F45-'Tav1'!E45)/'Tav1'!E45*100</f>
        <v>0.75361207601949942</v>
      </c>
      <c r="F53" s="30">
        <f>('Tav1'!G45-'Tav1'!F45)/'Tav1'!F45*100</f>
        <v>2.418351903247113</v>
      </c>
      <c r="G53" s="41">
        <f>('Tav1'!H45-'Tav1'!G45)/'Tav1'!G45*100</f>
        <v>2.0803926891745967</v>
      </c>
    </row>
    <row r="54" spans="1:7" ht="17.25" thickBot="1" x14ac:dyDescent="0.35">
      <c r="A54" s="263"/>
      <c r="B54" s="33" t="s">
        <v>9</v>
      </c>
      <c r="C54" s="34">
        <f>('Tav1'!D46-'Tav1'!C46)/'Tav1'!C46*100</f>
        <v>-1.6119346207634708</v>
      </c>
      <c r="D54" s="34">
        <f>('Tav1'!E46-'Tav1'!D46)/'Tav1'!D46*100</f>
        <v>3.479767155457115</v>
      </c>
      <c r="E54" s="34">
        <f>('Tav1'!F46-'Tav1'!E46)/'Tav1'!E46*100</f>
        <v>-1.9929615403175567</v>
      </c>
      <c r="F54" s="34">
        <f>('Tav1'!G46-'Tav1'!F46)/'Tav1'!F46*100</f>
        <v>-0.42328618157674547</v>
      </c>
      <c r="G54" s="209">
        <f>('Tav1'!H46-'Tav1'!G46)/'Tav1'!G46*100</f>
        <v>-1.7243606924150576</v>
      </c>
    </row>
    <row r="55" spans="1:7" x14ac:dyDescent="0.3">
      <c r="A55" s="259" t="s">
        <v>10</v>
      </c>
      <c r="B55" s="23" t="s">
        <v>6</v>
      </c>
      <c r="C55" s="24">
        <f>('Tav1'!D47-'Tav1'!C47)/'Tav1'!C47*100</f>
        <v>-6.9088382021496555</v>
      </c>
      <c r="D55" s="24">
        <f>('Tav1'!E47-'Tav1'!D47)/'Tav1'!D47*100</f>
        <v>-8.5690847334034252</v>
      </c>
      <c r="E55" s="25">
        <f>('Tav1'!F47-'Tav1'!E47)/'Tav1'!E47*100</f>
        <v>1.8541053719128102</v>
      </c>
      <c r="F55" s="24">
        <f>('Tav1'!G47-'Tav1'!F47)/'Tav1'!F47*100</f>
        <v>-17.329845345939376</v>
      </c>
      <c r="G55" s="206">
        <f>('Tav1'!H47-'Tav1'!G47)/'Tav1'!G47*100</f>
        <v>-3.3255251447155985</v>
      </c>
    </row>
    <row r="56" spans="1:7" x14ac:dyDescent="0.3">
      <c r="A56" s="260"/>
      <c r="B56" s="26" t="s">
        <v>7</v>
      </c>
      <c r="C56" s="27">
        <f>('Tav1'!D48-'Tav1'!C48)/'Tav1'!C48*100</f>
        <v>-5.5208117429064441</v>
      </c>
      <c r="D56" s="27">
        <f>('Tav1'!E48-'Tav1'!D48)/'Tav1'!D48*100</f>
        <v>-10.339213697206585</v>
      </c>
      <c r="E56" s="28">
        <f>('Tav1'!F48-'Tav1'!E48)/'Tav1'!E48*100</f>
        <v>3.9935758398595249</v>
      </c>
      <c r="F56" s="27">
        <f>('Tav1'!G48-'Tav1'!F48)/'Tav1'!F48*100</f>
        <v>-11.063347255612655</v>
      </c>
      <c r="G56" s="40">
        <f>('Tav1'!H48-'Tav1'!G48)/'Tav1'!G48*100</f>
        <v>-4.6377664885767862</v>
      </c>
    </row>
    <row r="57" spans="1:7" x14ac:dyDescent="0.3">
      <c r="A57" s="260"/>
      <c r="B57" s="29" t="s">
        <v>11</v>
      </c>
      <c r="C57" s="30">
        <f>('Tav1'!D49-'Tav1'!C49)/'Tav1'!C49*100</f>
        <v>-6.2514371385008429</v>
      </c>
      <c r="D57" s="30">
        <f>('Tav1'!E49-'Tav1'!D49)/'Tav1'!D49*100</f>
        <v>-9.4140083354265762</v>
      </c>
      <c r="E57" s="32">
        <f>('Tav1'!F49-'Tav1'!E49)/'Tav1'!E49*100</f>
        <v>2.864983315122883</v>
      </c>
      <c r="F57" s="30">
        <f>('Tav1'!G49-'Tav1'!F49)/'Tav1'!F49*100</f>
        <v>-14.33649399232535</v>
      </c>
      <c r="G57" s="214">
        <f>('Tav1'!H49-'Tav1'!G49)/'Tav1'!G49*100</f>
        <v>-3.9763964194135095</v>
      </c>
    </row>
    <row r="58" spans="1:7" ht="17.25" thickBot="1" x14ac:dyDescent="0.35">
      <c r="A58" s="262"/>
      <c r="B58" s="33" t="s">
        <v>9</v>
      </c>
      <c r="C58" s="34">
        <f>('Tav1'!D50-'Tav1'!C50)/'Tav1'!C50*100</f>
        <v>-13.414071145119353</v>
      </c>
      <c r="D58" s="34">
        <f>('Tav1'!E50-'Tav1'!D50)/'Tav1'!D50*100</f>
        <v>20.415665176591734</v>
      </c>
      <c r="E58" s="34">
        <f>('Tav1'!F50-'Tav1'!E50)/'Tav1'!E50*100</f>
        <v>-18.038729159395942</v>
      </c>
      <c r="F58" s="34">
        <f>('Tav1'!G50-'Tav1'!F50)/'Tav1'!F50*100</f>
        <v>-81.09118212740573</v>
      </c>
      <c r="G58" s="209">
        <f>('Tav1'!H50-'Tav1'!G50)/'Tav1'!G50*100</f>
        <v>82.616542576935288</v>
      </c>
    </row>
    <row r="59" spans="1:7" x14ac:dyDescent="0.3">
      <c r="A59" s="258" t="s">
        <v>12</v>
      </c>
      <c r="B59" s="23" t="s">
        <v>6</v>
      </c>
      <c r="C59" s="24">
        <f>('Tav1'!D51-'Tav1'!C51)/'Tav1'!C51*100</f>
        <v>-0.30671916421289197</v>
      </c>
      <c r="D59" s="24">
        <f>('Tav1'!E51-'Tav1'!D51)/'Tav1'!D51*100</f>
        <v>-3.1506029067463701</v>
      </c>
      <c r="E59" s="25">
        <f>('Tav1'!F51-'Tav1'!E51)/'Tav1'!E51*100</f>
        <v>0.55413810413844211</v>
      </c>
      <c r="F59" s="24">
        <f>('Tav1'!G51-'Tav1'!F51)/'Tav1'!F51*100</f>
        <v>0.64670160681693545</v>
      </c>
      <c r="G59" s="206">
        <f>('Tav1'!H51-'Tav1'!G51)/'Tav1'!G51*100</f>
        <v>1.4417700288647626</v>
      </c>
    </row>
    <row r="60" spans="1:7" x14ac:dyDescent="0.3">
      <c r="A60" s="255"/>
      <c r="B60" s="26" t="s">
        <v>7</v>
      </c>
      <c r="C60" s="27">
        <f>('Tav1'!D52-'Tav1'!C52)/'Tav1'!C52*100</f>
        <v>0.24099751602757541</v>
      </c>
      <c r="D60" s="27">
        <f>('Tav1'!E52-'Tav1'!D52)/'Tav1'!D52*100</f>
        <v>-4.5628469043698816</v>
      </c>
      <c r="E60" s="28">
        <f>('Tav1'!F52-'Tav1'!E52)/'Tav1'!E52*100</f>
        <v>1.4871163444123541</v>
      </c>
      <c r="F60" s="27">
        <f>('Tav1'!G52-'Tav1'!F52)/'Tav1'!F52*100</f>
        <v>1.0691562773648957</v>
      </c>
      <c r="G60" s="40">
        <f>('Tav1'!H52-'Tav1'!G52)/'Tav1'!G52*100</f>
        <v>1.7920102147139128</v>
      </c>
    </row>
    <row r="61" spans="1:7" x14ac:dyDescent="0.3">
      <c r="A61" s="255"/>
      <c r="B61" s="29" t="s">
        <v>11</v>
      </c>
      <c r="C61" s="30">
        <f>('Tav1'!D53-'Tav1'!C53)/'Tav1'!C53*100</f>
        <v>-7.2853054570797632E-2</v>
      </c>
      <c r="D61" s="30">
        <f>('Tav1'!E53-'Tav1'!D53)/'Tav1'!D53*100</f>
        <v>-3.7555020277856683</v>
      </c>
      <c r="E61" s="32">
        <f>('Tav1'!F53-'Tav1'!E53)/'Tav1'!E53*100</f>
        <v>0.95040363332578348</v>
      </c>
      <c r="F61" s="30">
        <f>('Tav1'!G53-'Tav1'!F53)/'Tav1'!F53*100</f>
        <v>0.82708950982677465</v>
      </c>
      <c r="G61" s="41">
        <f>('Tav1'!H53-'Tav1'!G53)/'Tav1'!G53*100</f>
        <v>1.5916700833266992</v>
      </c>
    </row>
    <row r="62" spans="1:7" ht="17.25" thickBot="1" x14ac:dyDescent="0.35">
      <c r="A62" s="263"/>
      <c r="B62" s="33" t="s">
        <v>9</v>
      </c>
      <c r="C62" s="34">
        <f>('Tav1'!D54-'Tav1'!C54)/'Tav1'!C54*100</f>
        <v>-1.606392795044292</v>
      </c>
      <c r="D62" s="34">
        <f>('Tav1'!E54-'Tav1'!D54)/'Tav1'!D54*100</f>
        <v>4.3569953223506417</v>
      </c>
      <c r="E62" s="34">
        <f>('Tav1'!F54-'Tav1'!E54)/'Tav1'!E54*100</f>
        <v>-2.6178504482981335</v>
      </c>
      <c r="F62" s="34">
        <f>('Tav1'!G54-'Tav1'!F54)/'Tav1'!F54*100</f>
        <v>-1.2273980895207492</v>
      </c>
      <c r="G62" s="34">
        <f>('Tav1'!H54-'Tav1'!G54)/'Tav1'!G54*100</f>
        <v>-1.0264472350047884</v>
      </c>
    </row>
    <row r="63" spans="1:7" ht="17.25" hidden="1" thickBot="1" x14ac:dyDescent="0.35">
      <c r="A63" s="258" t="s">
        <v>13</v>
      </c>
      <c r="B63" s="23" t="s">
        <v>6</v>
      </c>
      <c r="C63" s="24" t="e">
        <f>('Tav1'!#REF!-'Tav1'!#REF!)/'Tav1'!#REF!*100</f>
        <v>#REF!</v>
      </c>
      <c r="D63" s="24" t="e">
        <f>('Tav1'!#REF!-'Tav1'!#REF!)/'Tav1'!#REF!*100</f>
        <v>#REF!</v>
      </c>
      <c r="E63" s="25" t="e">
        <f>('Tav1'!#REF!-'Tav1'!#REF!)/'Tav1'!#REF!*100</f>
        <v>#REF!</v>
      </c>
      <c r="F63" s="24" t="e">
        <f>('Tav1'!#REF!-'Tav1'!#REF!)/'Tav1'!#REF!*100</f>
        <v>#REF!</v>
      </c>
      <c r="G63" s="39" t="e">
        <f>('Tav1'!#REF!-'Tav1'!#REF!)/'Tav1'!#REF!*100</f>
        <v>#REF!</v>
      </c>
    </row>
    <row r="64" spans="1:7" ht="17.25" hidden="1" thickBot="1" x14ac:dyDescent="0.35">
      <c r="A64" s="255"/>
      <c r="B64" s="26" t="s">
        <v>7</v>
      </c>
      <c r="C64" s="27" t="e">
        <f>('Tav1'!#REF!-'Tav1'!#REF!)/'Tav1'!#REF!*100</f>
        <v>#REF!</v>
      </c>
      <c r="D64" s="27" t="e">
        <f>('Tav1'!#REF!-'Tav1'!#REF!)/'Tav1'!#REF!*100</f>
        <v>#REF!</v>
      </c>
      <c r="E64" s="28" t="e">
        <f>('Tav1'!#REF!-'Tav1'!#REF!)/'Tav1'!#REF!*100</f>
        <v>#REF!</v>
      </c>
      <c r="F64" s="27" t="e">
        <f>('Tav1'!#REF!-'Tav1'!#REF!)/'Tav1'!#REF!*100</f>
        <v>#REF!</v>
      </c>
      <c r="G64" s="40" t="e">
        <f>('Tav1'!#REF!-'Tav1'!#REF!)/'Tav1'!#REF!*100</f>
        <v>#REF!</v>
      </c>
    </row>
    <row r="65" spans="1:7" ht="17.25" hidden="1" thickBot="1" x14ac:dyDescent="0.35">
      <c r="A65" s="255"/>
      <c r="B65" s="26" t="s">
        <v>11</v>
      </c>
      <c r="C65" s="27" t="e">
        <f>('Tav1'!#REF!-'Tav1'!#REF!)/'Tav1'!#REF!*100</f>
        <v>#REF!</v>
      </c>
      <c r="D65" s="27" t="e">
        <f>('Tav1'!#REF!-'Tav1'!#REF!)/'Tav1'!#REF!*100</f>
        <v>#REF!</v>
      </c>
      <c r="E65" s="28" t="e">
        <f>('Tav1'!#REF!-'Tav1'!#REF!)/'Tav1'!#REF!*100</f>
        <v>#REF!</v>
      </c>
      <c r="F65" s="27" t="e">
        <f>('Tav1'!#REF!-'Tav1'!#REF!)/'Tav1'!#REF!*100</f>
        <v>#REF!</v>
      </c>
      <c r="G65" s="40" t="e">
        <f>('Tav1'!#REF!-'Tav1'!#REF!)/'Tav1'!#REF!*100</f>
        <v>#REF!</v>
      </c>
    </row>
    <row r="66" spans="1:7" ht="17.25" hidden="1" thickBot="1" x14ac:dyDescent="0.35">
      <c r="A66" s="263"/>
      <c r="B66" s="35" t="s">
        <v>9</v>
      </c>
      <c r="C66" s="36" t="e">
        <f>('Tav1'!#REF!-'Tav1'!#REF!)/'Tav1'!#REF!*100</f>
        <v>#REF!</v>
      </c>
      <c r="D66" s="36" t="e">
        <f>('Tav1'!#REF!-'Tav1'!#REF!)/'Tav1'!#REF!*100</f>
        <v>#REF!</v>
      </c>
      <c r="E66" s="37" t="e">
        <f>('Tav1'!#REF!-'Tav1'!#REF!)/'Tav1'!#REF!*100</f>
        <v>#REF!</v>
      </c>
      <c r="F66" s="36" t="e">
        <f>('Tav1'!#REF!-'Tav1'!#REF!)/'Tav1'!#REF!*100</f>
        <v>#REF!</v>
      </c>
      <c r="G66" s="42" t="e">
        <f>('Tav1'!#REF!-'Tav1'!#REF!)/'Tav1'!#REF!*100</f>
        <v>#REF!</v>
      </c>
    </row>
    <row r="67" spans="1:7" x14ac:dyDescent="0.3">
      <c r="A67" s="258" t="s">
        <v>14</v>
      </c>
      <c r="B67" s="23" t="s">
        <v>6</v>
      </c>
      <c r="C67" s="24">
        <f>('Tav1'!D55-'Tav1'!C55)/'Tav1'!C55*100</f>
        <v>0.33855382556187741</v>
      </c>
      <c r="D67" s="24">
        <f>('Tav1'!E55-'Tav1'!D55)/'Tav1'!D55*100</f>
        <v>5.38400680931335</v>
      </c>
      <c r="E67" s="25">
        <f>('Tav1'!F55-'Tav1'!E55)/'Tav1'!E55*100</f>
        <v>-1.8555348580683824</v>
      </c>
      <c r="F67" s="24">
        <f>('Tav1'!G55-'Tav1'!F55)/'Tav1'!F55*100</f>
        <v>-2.7303279841661579</v>
      </c>
      <c r="G67" s="39">
        <f>('Tav1'!H55-'Tav1'!G55)/'Tav1'!G55*100</f>
        <v>-2.8519079379173733</v>
      </c>
    </row>
    <row r="68" spans="1:7" x14ac:dyDescent="0.3">
      <c r="A68" s="255"/>
      <c r="B68" s="26" t="s">
        <v>7</v>
      </c>
      <c r="C68" s="27">
        <f>('Tav1'!D56-'Tav1'!C56)/'Tav1'!C56*100</f>
        <v>-0.70003836811277742</v>
      </c>
      <c r="D68" s="27">
        <f>('Tav1'!E56-'Tav1'!D56)/'Tav1'!D56*100</f>
        <v>3.8851351351351244</v>
      </c>
      <c r="E68" s="28">
        <f>('Tav1'!F56-'Tav1'!E56)/'Tav1'!E56*100</f>
        <v>-2.0708461331412229</v>
      </c>
      <c r="F68" s="27">
        <f>('Tav1'!G56-'Tav1'!F56)/'Tav1'!F56*100</f>
        <v>-2.3494799802849133</v>
      </c>
      <c r="G68" s="40">
        <f>('Tav1'!H56-'Tav1'!G56)/'Tav1'!G56*100</f>
        <v>-2.5917348054260296</v>
      </c>
    </row>
    <row r="69" spans="1:7" x14ac:dyDescent="0.3">
      <c r="A69" s="255"/>
      <c r="B69" s="29" t="s">
        <v>11</v>
      </c>
      <c r="C69" s="30">
        <f>('Tav1'!D57-'Tav1'!C57)/'Tav1'!C57*100</f>
        <v>-0.29496141722195462</v>
      </c>
      <c r="D69" s="30">
        <f>('Tav1'!E57-'Tav1'!D57)/'Tav1'!D57*100</f>
        <v>4.4734523090736573</v>
      </c>
      <c r="E69" s="32">
        <f>('Tav1'!F57-'Tav1'!E57)/'Tav1'!E57*100</f>
        <v>-1.9856041108950446</v>
      </c>
      <c r="F69" s="30">
        <f>('Tav1'!G57-'Tav1'!F57)/'Tav1'!F57*100</f>
        <v>-2.5004721074231218</v>
      </c>
      <c r="G69" s="41">
        <f>('Tav1'!H57-'Tav1'!G57)/'Tav1'!G57*100</f>
        <v>-2.6946320497535003</v>
      </c>
    </row>
    <row r="70" spans="1:7" ht="17.25" thickBot="1" x14ac:dyDescent="0.35">
      <c r="A70" s="263"/>
      <c r="B70" s="33" t="s">
        <v>9</v>
      </c>
      <c r="C70" s="34">
        <f>('Tav1'!D58-'Tav1'!C58)/'Tav1'!C58*100</f>
        <v>-2.8705517542706529</v>
      </c>
      <c r="D70" s="34">
        <f>('Tav1'!E58-'Tav1'!D58)/'Tav1'!D58*100</f>
        <v>-4.0189095479045047</v>
      </c>
      <c r="E70" s="34">
        <f>('Tav1'!F58-'Tav1'!E58)/'Tav1'!E58*100</f>
        <v>-0.63666718936868205</v>
      </c>
      <c r="F70" s="34">
        <f>('Tav1'!G58-'Tav1'!F58)/'Tav1'!F58*100</f>
        <v>1.1410529037872121</v>
      </c>
      <c r="G70" s="209">
        <f>('Tav1'!H58-'Tav1'!G58)/'Tav1'!G58*100</f>
        <v>0.77469250982745996</v>
      </c>
    </row>
  </sheetData>
  <mergeCells count="16">
    <mergeCell ref="A55:A58"/>
    <mergeCell ref="A59:A62"/>
    <mergeCell ref="A63:A66"/>
    <mergeCell ref="A67:A70"/>
    <mergeCell ref="A28:A31"/>
    <mergeCell ref="A32:A35"/>
    <mergeCell ref="A36:A39"/>
    <mergeCell ref="A40:A43"/>
    <mergeCell ref="A44:A47"/>
    <mergeCell ref="A51:A54"/>
    <mergeCell ref="A21:A24"/>
    <mergeCell ref="A1:G1"/>
    <mergeCell ref="A5:A8"/>
    <mergeCell ref="A9:A12"/>
    <mergeCell ref="A13:A16"/>
    <mergeCell ref="A17:A20"/>
  </mergeCells>
  <pageMargins left="0.7" right="0.7" top="0.75" bottom="0.75" header="0.3" footer="0.3"/>
  <pageSetup paperSize="9" scale="89" orientation="portrait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7D21-704C-4BE2-9345-3AE7AAFD98A8}">
  <sheetPr>
    <tabColor theme="4" tint="0.79998168889431442"/>
  </sheetPr>
  <dimension ref="A1:K20"/>
  <sheetViews>
    <sheetView zoomScaleNormal="100" workbookViewId="0">
      <selection sqref="A1:K1"/>
    </sheetView>
  </sheetViews>
  <sheetFormatPr defaultRowHeight="15" x14ac:dyDescent="0.25"/>
  <cols>
    <col min="1" max="1" width="29.28515625" customWidth="1"/>
    <col min="11" max="11" width="10.28515625" customWidth="1"/>
  </cols>
  <sheetData>
    <row r="1" spans="1:11" ht="16.5" x14ac:dyDescent="0.3">
      <c r="A1" s="257" t="s">
        <v>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6.5" x14ac:dyDescent="0.3">
      <c r="A2" s="267" t="s">
        <v>18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7.25" thickBot="1" x14ac:dyDescent="0.35">
      <c r="A3" s="3" t="s">
        <v>57</v>
      </c>
      <c r="B3" s="43"/>
      <c r="C3" s="43"/>
      <c r="D3" s="43"/>
      <c r="E3" s="43"/>
      <c r="F3" s="43"/>
      <c r="G3" s="43"/>
      <c r="H3" s="44"/>
      <c r="I3" s="44"/>
      <c r="J3" s="44"/>
      <c r="K3" s="44"/>
    </row>
    <row r="4" spans="1:11" ht="16.5" x14ac:dyDescent="0.25">
      <c r="A4" s="268" t="s">
        <v>0</v>
      </c>
      <c r="B4" s="270">
        <v>2018</v>
      </c>
      <c r="C4" s="272">
        <v>2019</v>
      </c>
      <c r="D4" s="272">
        <v>2020</v>
      </c>
      <c r="E4" s="272">
        <v>2021</v>
      </c>
      <c r="F4" s="272">
        <v>2022</v>
      </c>
      <c r="G4" s="274">
        <v>2023</v>
      </c>
      <c r="H4" s="276" t="s">
        <v>65</v>
      </c>
      <c r="I4" s="277"/>
      <c r="J4" s="278" t="s">
        <v>66</v>
      </c>
      <c r="K4" s="279"/>
    </row>
    <row r="5" spans="1:11" ht="17.25" thickBot="1" x14ac:dyDescent="0.35">
      <c r="A5" s="269"/>
      <c r="B5" s="271"/>
      <c r="C5" s="273"/>
      <c r="D5" s="273"/>
      <c r="E5" s="273"/>
      <c r="F5" s="273"/>
      <c r="G5" s="275"/>
      <c r="H5" s="45" t="s">
        <v>19</v>
      </c>
      <c r="I5" s="46" t="s">
        <v>20</v>
      </c>
      <c r="J5" s="45" t="s">
        <v>19</v>
      </c>
      <c r="K5" s="223" t="s">
        <v>20</v>
      </c>
    </row>
    <row r="6" spans="1:11" ht="16.5" x14ac:dyDescent="0.3">
      <c r="A6" s="224" t="s">
        <v>21</v>
      </c>
      <c r="B6" s="151">
        <v>133.04499999999999</v>
      </c>
      <c r="C6" s="151">
        <v>135.96299999999999</v>
      </c>
      <c r="D6" s="151">
        <v>127.747</v>
      </c>
      <c r="E6" s="152">
        <v>133.32</v>
      </c>
      <c r="F6" s="152">
        <v>137.87100000000001</v>
      </c>
      <c r="G6" s="153">
        <v>137.47300000000001</v>
      </c>
      <c r="H6" s="48">
        <f>G6-F6</f>
        <v>-0.39799999999999613</v>
      </c>
      <c r="I6" s="49">
        <f>H6/F6*100</f>
        <v>-0.28867564607495133</v>
      </c>
      <c r="J6" s="48">
        <f>G6-C6</f>
        <v>1.5100000000000193</v>
      </c>
      <c r="K6" s="225">
        <f>J6/C6*100</f>
        <v>1.1105962651603887</v>
      </c>
    </row>
    <row r="7" spans="1:11" ht="16.5" x14ac:dyDescent="0.3">
      <c r="A7" s="226" t="s">
        <v>22</v>
      </c>
      <c r="B7" s="155">
        <v>37.427</v>
      </c>
      <c r="C7" s="155">
        <v>38.889000000000003</v>
      </c>
      <c r="D7" s="155">
        <v>37.921999999999997</v>
      </c>
      <c r="E7" s="155">
        <v>38.363</v>
      </c>
      <c r="F7" s="156">
        <v>34.573999999999998</v>
      </c>
      <c r="G7" s="157">
        <v>32.676000000000002</v>
      </c>
      <c r="H7" s="48">
        <f>G7-F7</f>
        <v>-1.8979999999999961</v>
      </c>
      <c r="I7" s="49">
        <f>H7/F7*100</f>
        <v>-5.4896743217446531</v>
      </c>
      <c r="J7" s="48">
        <f t="shared" ref="J7:J8" si="0">G7-C7</f>
        <v>-6.213000000000001</v>
      </c>
      <c r="K7" s="225">
        <f t="shared" ref="K7:K8" si="1">J7/C7*100</f>
        <v>-15.976240067885522</v>
      </c>
    </row>
    <row r="8" spans="1:11" ht="17.25" thickBot="1" x14ac:dyDescent="0.35">
      <c r="A8" s="227" t="s">
        <v>23</v>
      </c>
      <c r="B8" s="228">
        <v>170.47200000000001</v>
      </c>
      <c r="C8" s="228">
        <v>174.852</v>
      </c>
      <c r="D8" s="228">
        <v>165.66900000000001</v>
      </c>
      <c r="E8" s="228">
        <v>171.68299999999999</v>
      </c>
      <c r="F8" s="229">
        <v>172.44499999999999</v>
      </c>
      <c r="G8" s="230">
        <v>170.149</v>
      </c>
      <c r="H8" s="231">
        <f>G8-F8</f>
        <v>-2.2959999999999923</v>
      </c>
      <c r="I8" s="232">
        <f>H8/F8*100</f>
        <v>-1.331439009539269</v>
      </c>
      <c r="J8" s="231">
        <f t="shared" si="0"/>
        <v>-4.703000000000003</v>
      </c>
      <c r="K8" s="233">
        <f t="shared" si="1"/>
        <v>-2.6897032919268886</v>
      </c>
    </row>
    <row r="9" spans="1:11" ht="15.75" thickBot="1" x14ac:dyDescent="0.3"/>
    <row r="10" spans="1:11" ht="16.5" customHeight="1" x14ac:dyDescent="0.25">
      <c r="A10" s="285" t="s">
        <v>16</v>
      </c>
      <c r="B10" s="287">
        <v>2018</v>
      </c>
      <c r="C10" s="280">
        <v>2019</v>
      </c>
      <c r="D10" s="280">
        <v>2020</v>
      </c>
      <c r="E10" s="280">
        <v>2021</v>
      </c>
      <c r="F10" s="280">
        <v>2022</v>
      </c>
      <c r="G10" s="280">
        <v>2023</v>
      </c>
      <c r="H10" s="281" t="s">
        <v>65</v>
      </c>
      <c r="I10" s="282"/>
      <c r="J10" s="283" t="s">
        <v>66</v>
      </c>
      <c r="K10" s="284"/>
    </row>
    <row r="11" spans="1:11" ht="17.25" thickBot="1" x14ac:dyDescent="0.35">
      <c r="A11" s="286"/>
      <c r="B11" s="271"/>
      <c r="C11" s="273"/>
      <c r="D11" s="273"/>
      <c r="E11" s="273"/>
      <c r="F11" s="273"/>
      <c r="G11" s="273"/>
      <c r="H11" s="45" t="s">
        <v>19</v>
      </c>
      <c r="I11" s="46" t="s">
        <v>20</v>
      </c>
      <c r="J11" s="45" t="s">
        <v>19</v>
      </c>
      <c r="K11" s="46" t="s">
        <v>20</v>
      </c>
    </row>
    <row r="12" spans="1:11" ht="16.5" x14ac:dyDescent="0.3">
      <c r="A12" s="47" t="s">
        <v>21</v>
      </c>
      <c r="B12" s="151">
        <v>1554.9770000000001</v>
      </c>
      <c r="C12" s="151">
        <v>1577.547</v>
      </c>
      <c r="D12" s="151">
        <v>1539.05</v>
      </c>
      <c r="E12" s="152">
        <v>1560.1610000000001</v>
      </c>
      <c r="F12" s="152">
        <v>1590.1089999999999</v>
      </c>
      <c r="G12" s="153">
        <v>1600.3</v>
      </c>
      <c r="H12" s="48">
        <f>G12-F12</f>
        <v>10.191000000000031</v>
      </c>
      <c r="I12" s="49">
        <f>H12/F12*100</f>
        <v>0.64089946035146217</v>
      </c>
      <c r="J12" s="48">
        <f t="shared" ref="J12:J14" si="2">G12-C12</f>
        <v>22.752999999999929</v>
      </c>
      <c r="K12" s="49">
        <f t="shared" ref="K12:K14" si="3">J12/C12*100</f>
        <v>1.4423025114307166</v>
      </c>
    </row>
    <row r="13" spans="1:11" ht="16.5" x14ac:dyDescent="0.3">
      <c r="A13" s="50" t="s">
        <v>22</v>
      </c>
      <c r="B13" s="155">
        <v>441.358</v>
      </c>
      <c r="C13" s="155">
        <v>448.46499999999997</v>
      </c>
      <c r="D13" s="155">
        <v>427.18799999999999</v>
      </c>
      <c r="E13" s="155">
        <v>418.28199999999998</v>
      </c>
      <c r="F13" s="156">
        <v>411.16300000000001</v>
      </c>
      <c r="G13" s="157">
        <v>422.85</v>
      </c>
      <c r="H13" s="48">
        <f>G13-F13</f>
        <v>11.687000000000012</v>
      </c>
      <c r="I13" s="51">
        <f>H13/F13*100</f>
        <v>2.8424250236524227</v>
      </c>
      <c r="J13" s="52">
        <f t="shared" si="2"/>
        <v>-25.614999999999952</v>
      </c>
      <c r="K13" s="51">
        <f t="shared" si="3"/>
        <v>-5.7117054842629758</v>
      </c>
    </row>
    <row r="14" spans="1:11" ht="17.25" thickBot="1" x14ac:dyDescent="0.35">
      <c r="A14" s="53" t="s">
        <v>23</v>
      </c>
      <c r="B14" s="162">
        <v>1996.335</v>
      </c>
      <c r="C14" s="162">
        <v>2026.0119999999999</v>
      </c>
      <c r="D14" s="162">
        <v>1966.2370000000001</v>
      </c>
      <c r="E14" s="162">
        <v>1978.442</v>
      </c>
      <c r="F14" s="163">
        <v>2001.2719999999999</v>
      </c>
      <c r="G14" s="164">
        <v>2023.15</v>
      </c>
      <c r="H14" s="55">
        <f>G14-F14</f>
        <v>21.878000000000156</v>
      </c>
      <c r="I14" s="55">
        <f>H14/F14*100</f>
        <v>1.0932047217969449</v>
      </c>
      <c r="J14" s="55">
        <f t="shared" si="2"/>
        <v>-2.8619999999998527</v>
      </c>
      <c r="K14" s="56">
        <f t="shared" si="3"/>
        <v>-0.14126273684459187</v>
      </c>
    </row>
    <row r="15" spans="1:11" ht="15.75" thickBot="1" x14ac:dyDescent="0.3"/>
    <row r="16" spans="1:11" ht="16.5" customHeight="1" x14ac:dyDescent="0.25">
      <c r="A16" s="285" t="s">
        <v>15</v>
      </c>
      <c r="B16" s="287">
        <v>2018</v>
      </c>
      <c r="C16" s="280">
        <v>2019</v>
      </c>
      <c r="D16" s="280">
        <v>2020</v>
      </c>
      <c r="E16" s="280">
        <v>2021</v>
      </c>
      <c r="F16" s="280">
        <v>2022</v>
      </c>
      <c r="G16" s="280">
        <v>2023</v>
      </c>
      <c r="H16" s="281" t="s">
        <v>65</v>
      </c>
      <c r="I16" s="282"/>
      <c r="J16" s="283" t="s">
        <v>66</v>
      </c>
      <c r="K16" s="284"/>
    </row>
    <row r="17" spans="1:11" ht="17.25" thickBot="1" x14ac:dyDescent="0.35">
      <c r="A17" s="286"/>
      <c r="B17" s="271"/>
      <c r="C17" s="273"/>
      <c r="D17" s="273"/>
      <c r="E17" s="273"/>
      <c r="F17" s="273"/>
      <c r="G17" s="273"/>
      <c r="H17" s="45" t="s">
        <v>19</v>
      </c>
      <c r="I17" s="46" t="s">
        <v>20</v>
      </c>
      <c r="J17" s="45" t="s">
        <v>19</v>
      </c>
      <c r="K17" s="46" t="s">
        <v>20</v>
      </c>
    </row>
    <row r="18" spans="1:11" ht="16.5" x14ac:dyDescent="0.3">
      <c r="A18" s="47" t="s">
        <v>21</v>
      </c>
      <c r="B18" s="150">
        <v>17691.951000000001</v>
      </c>
      <c r="C18" s="151">
        <v>17847.719000000001</v>
      </c>
      <c r="D18" s="151">
        <v>17356.8</v>
      </c>
      <c r="E18" s="151">
        <v>17630.018</v>
      </c>
      <c r="F18" s="152">
        <v>18123.429</v>
      </c>
      <c r="G18" s="152">
        <v>18541.705999999998</v>
      </c>
      <c r="H18" s="48">
        <f>G18-F18</f>
        <v>418.27699999999822</v>
      </c>
      <c r="I18" s="49">
        <f>H18/F18*100</f>
        <v>2.3079352146881158</v>
      </c>
      <c r="J18" s="48">
        <f>G18-C18</f>
        <v>693.98699999999735</v>
      </c>
      <c r="K18" s="49">
        <f>J18/C18*100</f>
        <v>3.888379237705375</v>
      </c>
    </row>
    <row r="19" spans="1:11" ht="16.5" x14ac:dyDescent="0.3">
      <c r="A19" s="50" t="s">
        <v>22</v>
      </c>
      <c r="B19" s="154">
        <v>5266.7790000000005</v>
      </c>
      <c r="C19" s="155">
        <v>5261.6850000000004</v>
      </c>
      <c r="D19" s="155">
        <v>5028.4570000000003</v>
      </c>
      <c r="E19" s="155">
        <v>4923.9369999999999</v>
      </c>
      <c r="F19" s="155">
        <v>4975.96</v>
      </c>
      <c r="G19" s="156">
        <v>5038.24</v>
      </c>
      <c r="H19" s="48">
        <f>G19-F19</f>
        <v>62.279999999999745</v>
      </c>
      <c r="I19" s="51">
        <f>H19/F19*100</f>
        <v>1.2516177782779554</v>
      </c>
      <c r="J19" s="52">
        <f t="shared" ref="J19:J20" si="4">G19-C19</f>
        <v>-223.44500000000062</v>
      </c>
      <c r="K19" s="51">
        <f t="shared" ref="K19:K20" si="5">J19/C19*100</f>
        <v>-4.2466434231619834</v>
      </c>
    </row>
    <row r="20" spans="1:11" ht="17.25" thickBot="1" x14ac:dyDescent="0.35">
      <c r="A20" s="53" t="s">
        <v>23</v>
      </c>
      <c r="B20" s="161">
        <v>22958.73</v>
      </c>
      <c r="C20" s="162">
        <v>23109.404999999999</v>
      </c>
      <c r="D20" s="162">
        <v>22385.257000000001</v>
      </c>
      <c r="E20" s="162">
        <v>22553.955000000002</v>
      </c>
      <c r="F20" s="162">
        <v>23099.388999999999</v>
      </c>
      <c r="G20" s="163">
        <v>23579.947</v>
      </c>
      <c r="H20" s="55">
        <f>G20-F20</f>
        <v>480.5580000000009</v>
      </c>
      <c r="I20" s="55">
        <f>H20/F20*100</f>
        <v>2.0803926891745967</v>
      </c>
      <c r="J20" s="55">
        <f t="shared" si="4"/>
        <v>470.54200000000128</v>
      </c>
      <c r="K20" s="56">
        <f t="shared" si="5"/>
        <v>2.0361493513138971</v>
      </c>
    </row>
  </sheetData>
  <mergeCells count="29">
    <mergeCell ref="A16:A17"/>
    <mergeCell ref="B16:B17"/>
    <mergeCell ref="C16:C17"/>
    <mergeCell ref="D16:D17"/>
    <mergeCell ref="E10:E11"/>
    <mergeCell ref="E16:E17"/>
    <mergeCell ref="A10:A11"/>
    <mergeCell ref="B10:B11"/>
    <mergeCell ref="C10:C11"/>
    <mergeCell ref="D10:D11"/>
    <mergeCell ref="F10:F11"/>
    <mergeCell ref="G10:G11"/>
    <mergeCell ref="H16:I16"/>
    <mergeCell ref="J16:K16"/>
    <mergeCell ref="H10:I10"/>
    <mergeCell ref="J10:K10"/>
    <mergeCell ref="F16:F17"/>
    <mergeCell ref="G16:G17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I4"/>
    <mergeCell ref="J4:K4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65EB-61F5-4986-9887-523038B6B816}">
  <sheetPr>
    <tabColor theme="4" tint="0.79998168889431442"/>
  </sheetPr>
  <dimension ref="A1:AC35"/>
  <sheetViews>
    <sheetView zoomScaleNormal="100" workbookViewId="0">
      <selection sqref="A1:K1"/>
    </sheetView>
  </sheetViews>
  <sheetFormatPr defaultColWidth="9.140625" defaultRowHeight="16.5" x14ac:dyDescent="0.3"/>
  <cols>
    <col min="1" max="1" width="30.7109375" style="2" customWidth="1"/>
    <col min="2" max="7" width="9.7109375" style="69" customWidth="1"/>
    <col min="8" max="12" width="9.140625" style="2"/>
    <col min="13" max="18" width="0" style="2" hidden="1" customWidth="1"/>
    <col min="19" max="16384" width="9.140625" style="2"/>
  </cols>
  <sheetData>
    <row r="1" spans="1:23" x14ac:dyDescent="0.3">
      <c r="A1" s="257" t="s">
        <v>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57"/>
      <c r="M1" s="57"/>
      <c r="N1" s="57"/>
      <c r="O1" s="57"/>
      <c r="P1" s="57"/>
      <c r="Q1" s="57"/>
      <c r="R1" s="57"/>
      <c r="S1" s="57"/>
    </row>
    <row r="2" spans="1:23" x14ac:dyDescent="0.3">
      <c r="A2" s="267" t="s">
        <v>25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23" ht="17.25" thickBot="1" x14ac:dyDescent="0.35">
      <c r="A3" s="3" t="s">
        <v>57</v>
      </c>
      <c r="B3" s="43"/>
      <c r="C3" s="43"/>
      <c r="D3" s="43"/>
      <c r="E3" s="43"/>
      <c r="F3" s="43"/>
      <c r="G3" s="43"/>
      <c r="H3" s="44"/>
      <c r="I3" s="44"/>
      <c r="J3" s="44"/>
      <c r="K3" s="44"/>
    </row>
    <row r="4" spans="1:23" x14ac:dyDescent="0.3">
      <c r="A4" s="288" t="s">
        <v>0</v>
      </c>
      <c r="B4" s="290"/>
      <c r="C4" s="290"/>
      <c r="D4" s="290"/>
      <c r="E4" s="290"/>
      <c r="F4" s="290"/>
      <c r="G4" s="291"/>
      <c r="H4" s="292" t="s">
        <v>65</v>
      </c>
      <c r="I4" s="293"/>
      <c r="J4" s="292" t="s">
        <v>67</v>
      </c>
      <c r="K4" s="293"/>
    </row>
    <row r="5" spans="1:23" ht="17.25" thickBot="1" x14ac:dyDescent="0.35">
      <c r="A5" s="289"/>
      <c r="B5" s="58">
        <v>2018</v>
      </c>
      <c r="C5" s="58">
        <v>2019</v>
      </c>
      <c r="D5" s="58">
        <v>2020</v>
      </c>
      <c r="E5" s="58">
        <v>2021</v>
      </c>
      <c r="F5" s="59">
        <v>2022</v>
      </c>
      <c r="G5" s="59">
        <v>2023</v>
      </c>
      <c r="H5" s="45" t="s">
        <v>19</v>
      </c>
      <c r="I5" s="46" t="s">
        <v>20</v>
      </c>
      <c r="J5" s="45" t="s">
        <v>19</v>
      </c>
      <c r="K5" s="46" t="s">
        <v>20</v>
      </c>
    </row>
    <row r="6" spans="1:23" x14ac:dyDescent="0.3">
      <c r="A6" s="60" t="s">
        <v>26</v>
      </c>
      <c r="B6" s="151">
        <v>8.2430000000000003</v>
      </c>
      <c r="C6" s="151">
        <v>8.423</v>
      </c>
      <c r="D6" s="151">
        <v>8.8710000000000004</v>
      </c>
      <c r="E6" s="152">
        <v>10.77</v>
      </c>
      <c r="F6" s="152">
        <v>10.064</v>
      </c>
      <c r="G6" s="153">
        <v>9.4529999999999994</v>
      </c>
      <c r="H6" s="48">
        <f t="shared" ref="H6:H13" si="0">G6-F6</f>
        <v>-0.61100000000000065</v>
      </c>
      <c r="I6" s="49">
        <f t="shared" ref="I6:I13" si="1">(G6-F6)/F6*100</f>
        <v>-6.0711446740858568</v>
      </c>
      <c r="J6" s="48">
        <f>G6-C6</f>
        <v>1.0299999999999994</v>
      </c>
      <c r="K6" s="49">
        <f>(G6-C6)/C6*100</f>
        <v>12.228422177371476</v>
      </c>
      <c r="M6" s="61">
        <v>8.2430000000000003</v>
      </c>
      <c r="N6" s="61">
        <v>8.423</v>
      </c>
      <c r="O6" s="61">
        <v>8.8710000000000004</v>
      </c>
      <c r="P6" s="61">
        <v>10.77</v>
      </c>
      <c r="Q6" s="61">
        <v>10.064</v>
      </c>
      <c r="R6" s="61">
        <v>9.4529999999999994</v>
      </c>
    </row>
    <row r="7" spans="1:23" x14ac:dyDescent="0.3">
      <c r="A7" s="62" t="s">
        <v>27</v>
      </c>
      <c r="B7" s="155">
        <v>51.283999999999999</v>
      </c>
      <c r="C7" s="155">
        <v>50.408999999999999</v>
      </c>
      <c r="D7" s="155">
        <v>49.255000000000003</v>
      </c>
      <c r="E7" s="155">
        <v>48.66</v>
      </c>
      <c r="F7" s="156">
        <v>51.186</v>
      </c>
      <c r="G7" s="157">
        <v>51.54</v>
      </c>
      <c r="H7" s="48">
        <f t="shared" si="0"/>
        <v>0.3539999999999992</v>
      </c>
      <c r="I7" s="51">
        <f t="shared" si="1"/>
        <v>0.69159535810573047</v>
      </c>
      <c r="J7" s="48">
        <f t="shared" ref="J7:J13" si="2">G7-C7</f>
        <v>1.1310000000000002</v>
      </c>
      <c r="K7" s="49">
        <f t="shared" ref="K7:K13" si="3">(G7-C7)/C7*100</f>
        <v>2.243646967803369</v>
      </c>
      <c r="M7" s="61">
        <f t="shared" ref="M7:R7" si="4">SUM(M8:M9)</f>
        <v>51.283999999999999</v>
      </c>
      <c r="N7" s="61">
        <f t="shared" si="4"/>
        <v>50.41</v>
      </c>
      <c r="O7" s="61">
        <f t="shared" si="4"/>
        <v>49.256</v>
      </c>
      <c r="P7" s="61">
        <f t="shared" si="4"/>
        <v>48.66</v>
      </c>
      <c r="Q7" s="61">
        <f t="shared" si="4"/>
        <v>51.186</v>
      </c>
      <c r="R7" s="61">
        <f t="shared" si="4"/>
        <v>51.54</v>
      </c>
      <c r="U7" s="63" t="s">
        <v>28</v>
      </c>
      <c r="W7" s="63" t="s">
        <v>28</v>
      </c>
    </row>
    <row r="8" spans="1:23" x14ac:dyDescent="0.3">
      <c r="A8" s="64" t="s">
        <v>29</v>
      </c>
      <c r="B8" s="158">
        <v>39.750999999999998</v>
      </c>
      <c r="C8" s="158">
        <v>39.576000000000001</v>
      </c>
      <c r="D8" s="158">
        <v>40.911000000000001</v>
      </c>
      <c r="E8" s="158">
        <v>38.531999999999996</v>
      </c>
      <c r="F8" s="159">
        <v>38.722000000000001</v>
      </c>
      <c r="G8" s="160">
        <v>37.720999999999997</v>
      </c>
      <c r="H8" s="65">
        <f t="shared" si="0"/>
        <v>-1.0010000000000048</v>
      </c>
      <c r="I8" s="66">
        <f t="shared" si="1"/>
        <v>-2.5850937451578035</v>
      </c>
      <c r="J8" s="48">
        <f t="shared" si="2"/>
        <v>-1.855000000000004</v>
      </c>
      <c r="K8" s="49">
        <f t="shared" si="3"/>
        <v>-4.68718415201133</v>
      </c>
      <c r="M8" s="68">
        <v>39.750999999999998</v>
      </c>
      <c r="N8" s="68">
        <v>39.576000000000001</v>
      </c>
      <c r="O8" s="68">
        <v>40.911000000000001</v>
      </c>
      <c r="P8" s="68">
        <v>38.531999999999996</v>
      </c>
      <c r="Q8" s="68">
        <v>38.722000000000001</v>
      </c>
      <c r="R8" s="68">
        <v>37.720999999999997</v>
      </c>
    </row>
    <row r="9" spans="1:23" x14ac:dyDescent="0.3">
      <c r="A9" s="64" t="s">
        <v>30</v>
      </c>
      <c r="B9" s="158">
        <v>11.532999999999999</v>
      </c>
      <c r="C9" s="158">
        <v>10.834</v>
      </c>
      <c r="D9" s="158">
        <v>8.3450000000000006</v>
      </c>
      <c r="E9" s="158">
        <v>10.128</v>
      </c>
      <c r="F9" s="159">
        <v>12.464</v>
      </c>
      <c r="G9" s="160">
        <v>13.819000000000001</v>
      </c>
      <c r="H9" s="65">
        <f t="shared" si="0"/>
        <v>1.3550000000000004</v>
      </c>
      <c r="I9" s="66">
        <f t="shared" si="1"/>
        <v>10.871309370988449</v>
      </c>
      <c r="J9" s="48">
        <f t="shared" si="2"/>
        <v>2.9850000000000012</v>
      </c>
      <c r="K9" s="49">
        <f t="shared" si="3"/>
        <v>27.552150636883898</v>
      </c>
      <c r="M9" s="68">
        <v>11.532999999999999</v>
      </c>
      <c r="N9" s="68">
        <v>10.834</v>
      </c>
      <c r="O9" s="68">
        <v>8.3450000000000006</v>
      </c>
      <c r="P9" s="68">
        <v>10.128</v>
      </c>
      <c r="Q9" s="68">
        <v>12.464</v>
      </c>
      <c r="R9" s="68">
        <v>13.819000000000001</v>
      </c>
      <c r="S9" s="69"/>
      <c r="T9" s="69"/>
      <c r="U9" s="69"/>
    </row>
    <row r="10" spans="1:23" x14ac:dyDescent="0.3">
      <c r="A10" s="62" t="s">
        <v>31</v>
      </c>
      <c r="B10" s="155">
        <v>110.944</v>
      </c>
      <c r="C10" s="155">
        <v>116.01900000000001</v>
      </c>
      <c r="D10" s="155">
        <v>107.542</v>
      </c>
      <c r="E10" s="155">
        <v>112.254</v>
      </c>
      <c r="F10" s="156">
        <v>111.19499999999999</v>
      </c>
      <c r="G10" s="157">
        <v>109.15600000000001</v>
      </c>
      <c r="H10" s="48">
        <f t="shared" si="0"/>
        <v>-2.0389999999999873</v>
      </c>
      <c r="I10" s="51">
        <f t="shared" si="1"/>
        <v>-1.8337155447636921</v>
      </c>
      <c r="J10" s="48">
        <f t="shared" si="2"/>
        <v>-6.8629999999999995</v>
      </c>
      <c r="K10" s="49">
        <f t="shared" si="3"/>
        <v>-5.9154104069161075</v>
      </c>
      <c r="M10" s="61">
        <f t="shared" ref="M10:R10" si="5">SUM(M11:M12)</f>
        <v>110.944</v>
      </c>
      <c r="N10" s="61">
        <f t="shared" si="5"/>
        <v>116.01900000000001</v>
      </c>
      <c r="O10" s="61">
        <f t="shared" si="5"/>
        <v>107.542</v>
      </c>
      <c r="P10" s="61">
        <f t="shared" si="5"/>
        <v>112.25399999999999</v>
      </c>
      <c r="Q10" s="61">
        <f t="shared" si="5"/>
        <v>111.19499999999999</v>
      </c>
      <c r="R10" s="61">
        <f t="shared" si="5"/>
        <v>109.15600000000001</v>
      </c>
      <c r="U10" s="63"/>
      <c r="W10" s="63" t="s">
        <v>28</v>
      </c>
    </row>
    <row r="11" spans="1:23" x14ac:dyDescent="0.3">
      <c r="A11" s="64" t="s">
        <v>32</v>
      </c>
      <c r="B11" s="158">
        <v>35.191000000000003</v>
      </c>
      <c r="C11" s="158">
        <v>36.231999999999999</v>
      </c>
      <c r="D11" s="158">
        <v>31.352</v>
      </c>
      <c r="E11" s="158">
        <v>37.531999999999996</v>
      </c>
      <c r="F11" s="159">
        <v>35.526000000000003</v>
      </c>
      <c r="G11" s="160">
        <v>34.497</v>
      </c>
      <c r="H11" s="48">
        <f t="shared" si="0"/>
        <v>-1.0290000000000035</v>
      </c>
      <c r="I11" s="66">
        <f t="shared" si="1"/>
        <v>-2.8964701908461503</v>
      </c>
      <c r="J11" s="48">
        <f t="shared" si="2"/>
        <v>-1.7349999999999994</v>
      </c>
      <c r="K11" s="49">
        <f t="shared" si="3"/>
        <v>-4.788584676529033</v>
      </c>
      <c r="M11" s="68">
        <v>35.191000000000003</v>
      </c>
      <c r="N11" s="68">
        <v>36.231999999999999</v>
      </c>
      <c r="O11" s="68">
        <v>31.352</v>
      </c>
      <c r="P11" s="68">
        <v>37.531999999999996</v>
      </c>
      <c r="Q11" s="68">
        <v>35.526000000000003</v>
      </c>
      <c r="R11" s="68">
        <v>34.497</v>
      </c>
    </row>
    <row r="12" spans="1:23" x14ac:dyDescent="0.3">
      <c r="A12" s="64" t="s">
        <v>33</v>
      </c>
      <c r="B12" s="158">
        <v>75.753</v>
      </c>
      <c r="C12" s="158">
        <v>79.787000000000006</v>
      </c>
      <c r="D12" s="158">
        <v>76.19</v>
      </c>
      <c r="E12" s="158">
        <v>74.721999999999994</v>
      </c>
      <c r="F12" s="159">
        <v>75.668999999999997</v>
      </c>
      <c r="G12" s="160">
        <v>74.659000000000006</v>
      </c>
      <c r="H12" s="48">
        <f t="shared" si="0"/>
        <v>-1.0099999999999909</v>
      </c>
      <c r="I12" s="66">
        <f t="shared" si="1"/>
        <v>-1.3347606020959586</v>
      </c>
      <c r="J12" s="48">
        <f t="shared" si="2"/>
        <v>-5.1280000000000001</v>
      </c>
      <c r="K12" s="49">
        <f t="shared" si="3"/>
        <v>-6.4271121861957461</v>
      </c>
      <c r="M12" s="68">
        <v>75.753</v>
      </c>
      <c r="N12" s="68">
        <v>79.787000000000006</v>
      </c>
      <c r="O12" s="68">
        <v>76.19</v>
      </c>
      <c r="P12" s="68">
        <v>74.721999999999994</v>
      </c>
      <c r="Q12" s="68">
        <v>75.668999999999997</v>
      </c>
      <c r="R12" s="68">
        <v>74.659000000000006</v>
      </c>
    </row>
    <row r="13" spans="1:23" ht="17.25" thickBot="1" x14ac:dyDescent="0.35">
      <c r="A13" s="70" t="s">
        <v>34</v>
      </c>
      <c r="B13" s="162">
        <v>170.47200000000001</v>
      </c>
      <c r="C13" s="162">
        <v>174.852</v>
      </c>
      <c r="D13" s="162">
        <v>165.66900000000001</v>
      </c>
      <c r="E13" s="162">
        <v>171.68299999999999</v>
      </c>
      <c r="F13" s="163">
        <v>172.44499999999999</v>
      </c>
      <c r="G13" s="164">
        <v>170.149</v>
      </c>
      <c r="H13" s="71">
        <f t="shared" si="0"/>
        <v>-2.2959999999999923</v>
      </c>
      <c r="I13" s="72">
        <f t="shared" si="1"/>
        <v>-1.331439009539269</v>
      </c>
      <c r="J13" s="48">
        <f t="shared" si="2"/>
        <v>-4.703000000000003</v>
      </c>
      <c r="K13" s="49">
        <f t="shared" si="3"/>
        <v>-2.6897032919268886</v>
      </c>
      <c r="M13" s="54">
        <f t="shared" ref="M13:R13" si="6">M6+M7+M10</f>
        <v>170.471</v>
      </c>
      <c r="N13" s="54">
        <f t="shared" si="6"/>
        <v>174.852</v>
      </c>
      <c r="O13" s="54">
        <f t="shared" si="6"/>
        <v>165.66900000000001</v>
      </c>
      <c r="P13" s="54">
        <f t="shared" si="6"/>
        <v>171.68399999999997</v>
      </c>
      <c r="Q13" s="54">
        <f t="shared" si="6"/>
        <v>172.44499999999999</v>
      </c>
      <c r="R13" s="54">
        <f t="shared" si="6"/>
        <v>170.149</v>
      </c>
      <c r="U13" s="63" t="s">
        <v>28</v>
      </c>
      <c r="W13" s="63" t="s">
        <v>28</v>
      </c>
    </row>
    <row r="14" spans="1:23" ht="17.25" thickBot="1" x14ac:dyDescent="0.35"/>
    <row r="15" spans="1:23" x14ac:dyDescent="0.3">
      <c r="A15" s="288" t="s">
        <v>16</v>
      </c>
      <c r="B15" s="290"/>
      <c r="C15" s="290"/>
      <c r="D15" s="290"/>
      <c r="E15" s="290"/>
      <c r="F15" s="290"/>
      <c r="G15" s="291"/>
      <c r="H15" s="292" t="s">
        <v>65</v>
      </c>
      <c r="I15" s="293"/>
      <c r="J15" s="292" t="s">
        <v>67</v>
      </c>
      <c r="K15" s="293"/>
    </row>
    <row r="16" spans="1:23" ht="17.25" thickBot="1" x14ac:dyDescent="0.35">
      <c r="A16" s="289"/>
      <c r="B16" s="58">
        <v>2018</v>
      </c>
      <c r="C16" s="58">
        <v>2019</v>
      </c>
      <c r="D16" s="58">
        <v>2020</v>
      </c>
      <c r="E16" s="58">
        <v>2021</v>
      </c>
      <c r="F16" s="59">
        <v>2022</v>
      </c>
      <c r="G16" s="59">
        <v>2023</v>
      </c>
      <c r="H16" s="74" t="s">
        <v>19</v>
      </c>
      <c r="I16" s="46" t="s">
        <v>20</v>
      </c>
      <c r="J16" s="45" t="s">
        <v>19</v>
      </c>
      <c r="K16" s="46" t="s">
        <v>20</v>
      </c>
    </row>
    <row r="17" spans="1:29" x14ac:dyDescent="0.3">
      <c r="A17" s="60" t="s">
        <v>26</v>
      </c>
      <c r="B17" s="151">
        <v>68.820999999999998</v>
      </c>
      <c r="C17" s="151">
        <v>71.983999999999995</v>
      </c>
      <c r="D17" s="151">
        <v>81.366</v>
      </c>
      <c r="E17" s="151">
        <v>74.546000000000006</v>
      </c>
      <c r="F17" s="152">
        <v>65.988</v>
      </c>
      <c r="G17" s="165">
        <v>62.972000000000001</v>
      </c>
      <c r="H17" s="48">
        <f t="shared" ref="H17:H24" si="7">G17-F17</f>
        <v>-3.0159999999999982</v>
      </c>
      <c r="I17" s="49">
        <f t="shared" ref="I17:I24" si="8">(G17-F17)/F17*100</f>
        <v>-4.5705279747832916</v>
      </c>
      <c r="J17" s="48">
        <f t="shared" ref="J17:J24" si="9">G17-C17</f>
        <v>-9.0119999999999933</v>
      </c>
      <c r="K17" s="49">
        <f t="shared" ref="K17:K24" si="10">(G17-C17)/C17*100</f>
        <v>-12.519448766392523</v>
      </c>
      <c r="M17" s="68">
        <v>68.820999999999998</v>
      </c>
      <c r="N17" s="68">
        <v>71.983999999999995</v>
      </c>
      <c r="O17" s="68">
        <v>81.366</v>
      </c>
      <c r="P17" s="68">
        <v>74.546000000000006</v>
      </c>
      <c r="Q17" s="68">
        <v>65.988</v>
      </c>
      <c r="R17" s="68">
        <v>62.972000000000001</v>
      </c>
    </row>
    <row r="18" spans="1:29" x14ac:dyDescent="0.3">
      <c r="A18" s="62" t="s">
        <v>27</v>
      </c>
      <c r="B18" s="155">
        <v>634.50699999999995</v>
      </c>
      <c r="C18" s="155">
        <v>656.08100000000002</v>
      </c>
      <c r="D18" s="155">
        <v>627.28</v>
      </c>
      <c r="E18" s="155">
        <v>650.53499999999997</v>
      </c>
      <c r="F18" s="156">
        <v>668.99099999999999</v>
      </c>
      <c r="G18" s="166">
        <v>669.83699999999999</v>
      </c>
      <c r="H18" s="48">
        <f t="shared" si="7"/>
        <v>0.84600000000000364</v>
      </c>
      <c r="I18" s="51">
        <f t="shared" si="8"/>
        <v>0.12645910034664198</v>
      </c>
      <c r="J18" s="52">
        <f t="shared" si="9"/>
        <v>13.755999999999972</v>
      </c>
      <c r="K18" s="51">
        <f t="shared" si="10"/>
        <v>2.0966923291483783</v>
      </c>
      <c r="M18" s="75">
        <f t="shared" ref="M18:R18" si="11">SUM(M19:M20)</f>
        <v>634.50699999999995</v>
      </c>
      <c r="N18" s="75">
        <f t="shared" si="11"/>
        <v>656.08100000000002</v>
      </c>
      <c r="O18" s="75">
        <f t="shared" si="11"/>
        <v>627.28</v>
      </c>
      <c r="P18" s="75">
        <f t="shared" si="11"/>
        <v>650.53500000000008</v>
      </c>
      <c r="Q18" s="75">
        <f t="shared" si="11"/>
        <v>668.99200000000008</v>
      </c>
      <c r="R18" s="75">
        <f t="shared" si="11"/>
        <v>669.83699999999999</v>
      </c>
      <c r="U18" s="63" t="s">
        <v>28</v>
      </c>
      <c r="W18" s="63" t="s">
        <v>28</v>
      </c>
    </row>
    <row r="19" spans="1:29" x14ac:dyDescent="0.3">
      <c r="A19" s="64" t="s">
        <v>29</v>
      </c>
      <c r="B19" s="167">
        <v>529.97199999999998</v>
      </c>
      <c r="C19" s="167">
        <v>552.60900000000004</v>
      </c>
      <c r="D19" s="167">
        <v>521.79</v>
      </c>
      <c r="E19" s="167">
        <v>532.64300000000003</v>
      </c>
      <c r="F19" s="168">
        <v>542.44600000000003</v>
      </c>
      <c r="G19" s="169">
        <v>553.20500000000004</v>
      </c>
      <c r="H19" s="65">
        <f t="shared" si="7"/>
        <v>10.759000000000015</v>
      </c>
      <c r="I19" s="66">
        <f t="shared" si="8"/>
        <v>1.9834232347551672</v>
      </c>
      <c r="J19" s="67">
        <f t="shared" si="9"/>
        <v>0.59600000000000364</v>
      </c>
      <c r="K19" s="66">
        <f t="shared" si="10"/>
        <v>0.10785202557323596</v>
      </c>
      <c r="M19" s="68">
        <v>529.97199999999998</v>
      </c>
      <c r="N19" s="68">
        <v>552.60900000000004</v>
      </c>
      <c r="O19" s="68">
        <v>521.79</v>
      </c>
      <c r="P19" s="68">
        <v>532.64300000000003</v>
      </c>
      <c r="Q19" s="68">
        <v>542.44600000000003</v>
      </c>
      <c r="R19" s="68">
        <v>553.20500000000004</v>
      </c>
    </row>
    <row r="20" spans="1:29" x14ac:dyDescent="0.3">
      <c r="A20" s="64" t="s">
        <v>30</v>
      </c>
      <c r="B20" s="167">
        <v>104.535</v>
      </c>
      <c r="C20" s="167">
        <v>103.47199999999999</v>
      </c>
      <c r="D20" s="167">
        <v>105.49</v>
      </c>
      <c r="E20" s="167">
        <v>117.892</v>
      </c>
      <c r="F20" s="168">
        <v>126.54600000000001</v>
      </c>
      <c r="G20" s="169">
        <v>116.63200000000001</v>
      </c>
      <c r="H20" s="65">
        <f t="shared" si="7"/>
        <v>-9.9140000000000015</v>
      </c>
      <c r="I20" s="66">
        <f t="shared" si="8"/>
        <v>-7.8343053119023924</v>
      </c>
      <c r="J20" s="67">
        <f t="shared" si="9"/>
        <v>13.160000000000011</v>
      </c>
      <c r="K20" s="66">
        <f t="shared" si="10"/>
        <v>12.718416576465142</v>
      </c>
      <c r="M20" s="76">
        <v>104.535</v>
      </c>
      <c r="N20" s="76">
        <v>103.47199999999999</v>
      </c>
      <c r="O20" s="76">
        <v>105.49</v>
      </c>
      <c r="P20" s="76">
        <v>117.892</v>
      </c>
      <c r="Q20" s="76">
        <v>126.54600000000001</v>
      </c>
      <c r="R20" s="76">
        <v>116.63200000000001</v>
      </c>
    </row>
    <row r="21" spans="1:29" x14ac:dyDescent="0.3">
      <c r="A21" s="62" t="s">
        <v>31</v>
      </c>
      <c r="B21" s="155">
        <v>1293.0070000000001</v>
      </c>
      <c r="C21" s="155">
        <v>1297.9480000000001</v>
      </c>
      <c r="D21" s="155">
        <v>1257.5909999999999</v>
      </c>
      <c r="E21" s="155">
        <v>1253.3620000000001</v>
      </c>
      <c r="F21" s="156">
        <v>1266.2929999999999</v>
      </c>
      <c r="G21" s="166">
        <v>1290.3409999999999</v>
      </c>
      <c r="H21" s="48">
        <f t="shared" si="7"/>
        <v>24.048000000000002</v>
      </c>
      <c r="I21" s="51">
        <f t="shared" si="8"/>
        <v>1.8990865463206386</v>
      </c>
      <c r="J21" s="52">
        <f t="shared" si="9"/>
        <v>-7.6070000000001983</v>
      </c>
      <c r="K21" s="51">
        <f t="shared" si="10"/>
        <v>-0.58607894923372872</v>
      </c>
      <c r="M21" s="75">
        <f t="shared" ref="M21:R21" si="12">SUM(M22:M23)</f>
        <v>1293.0070000000001</v>
      </c>
      <c r="N21" s="75">
        <f t="shared" si="12"/>
        <v>1297.9479999999999</v>
      </c>
      <c r="O21" s="75">
        <f t="shared" si="12"/>
        <v>1257.5909999999999</v>
      </c>
      <c r="P21" s="75">
        <f t="shared" si="12"/>
        <v>1253.3620000000001</v>
      </c>
      <c r="Q21" s="75">
        <f t="shared" si="12"/>
        <v>1266.2929999999999</v>
      </c>
      <c r="R21" s="75">
        <f t="shared" si="12"/>
        <v>1290.3420000000001</v>
      </c>
      <c r="T21" s="63"/>
      <c r="W21" s="63" t="s">
        <v>28</v>
      </c>
    </row>
    <row r="22" spans="1:29" x14ac:dyDescent="0.3">
      <c r="A22" s="64" t="s">
        <v>32</v>
      </c>
      <c r="B22" s="158">
        <v>401.834</v>
      </c>
      <c r="C22" s="158">
        <v>380.37099999999998</v>
      </c>
      <c r="D22" s="158">
        <v>351.24</v>
      </c>
      <c r="E22" s="158">
        <v>344.55799999999999</v>
      </c>
      <c r="F22" s="159">
        <v>360.31</v>
      </c>
      <c r="G22" s="169">
        <v>394.77600000000001</v>
      </c>
      <c r="H22" s="48">
        <f t="shared" si="7"/>
        <v>34.466000000000008</v>
      </c>
      <c r="I22" s="66">
        <f t="shared" si="8"/>
        <v>9.5656517998390296</v>
      </c>
      <c r="J22" s="67">
        <f t="shared" si="9"/>
        <v>14.40500000000003</v>
      </c>
      <c r="K22" s="66">
        <f t="shared" si="10"/>
        <v>3.7870920758943321</v>
      </c>
      <c r="M22" s="68">
        <v>401.834</v>
      </c>
      <c r="N22" s="68">
        <v>380.37099999999998</v>
      </c>
      <c r="O22" s="68">
        <v>351.24</v>
      </c>
      <c r="P22" s="68">
        <v>344.55799999999999</v>
      </c>
      <c r="Q22" s="68">
        <v>360.31</v>
      </c>
      <c r="R22" s="68">
        <v>394.77600000000001</v>
      </c>
    </row>
    <row r="23" spans="1:29" x14ac:dyDescent="0.3">
      <c r="A23" s="64" t="s">
        <v>33</v>
      </c>
      <c r="B23" s="158">
        <v>891.173</v>
      </c>
      <c r="C23" s="158">
        <v>917.577</v>
      </c>
      <c r="D23" s="158">
        <v>906.351</v>
      </c>
      <c r="E23" s="158">
        <v>908.80399999999997</v>
      </c>
      <c r="F23" s="159">
        <v>905.98299999999995</v>
      </c>
      <c r="G23" s="169">
        <v>895.56600000000003</v>
      </c>
      <c r="H23" s="48">
        <f t="shared" si="7"/>
        <v>-10.416999999999916</v>
      </c>
      <c r="I23" s="66">
        <f t="shared" si="8"/>
        <v>-1.1498008240772639</v>
      </c>
      <c r="J23" s="67">
        <f t="shared" si="9"/>
        <v>-22.010999999999967</v>
      </c>
      <c r="K23" s="66">
        <f t="shared" si="10"/>
        <v>-2.398817755894052</v>
      </c>
      <c r="M23" s="68">
        <v>891.173</v>
      </c>
      <c r="N23" s="68">
        <v>917.577</v>
      </c>
      <c r="O23" s="68">
        <v>906.351</v>
      </c>
      <c r="P23" s="68">
        <v>908.80399999999997</v>
      </c>
      <c r="Q23" s="68">
        <v>905.98299999999995</v>
      </c>
      <c r="R23" s="68">
        <v>895.56600000000003</v>
      </c>
      <c r="T23" s="77"/>
      <c r="U23" s="77"/>
      <c r="V23" s="77"/>
    </row>
    <row r="24" spans="1:29" ht="17.25" thickBot="1" x14ac:dyDescent="0.35">
      <c r="A24" s="70" t="s">
        <v>34</v>
      </c>
      <c r="B24" s="170">
        <v>1996.335</v>
      </c>
      <c r="C24" s="170">
        <v>2026.0119999999999</v>
      </c>
      <c r="D24" s="170">
        <v>1966.2370000000001</v>
      </c>
      <c r="E24" s="170">
        <v>1978.442</v>
      </c>
      <c r="F24" s="171">
        <v>2001.2719999999999</v>
      </c>
      <c r="G24" s="172">
        <v>2023.15</v>
      </c>
      <c r="H24" s="71">
        <f t="shared" si="7"/>
        <v>21.878000000000156</v>
      </c>
      <c r="I24" s="72">
        <f t="shared" si="8"/>
        <v>1.0932047217969449</v>
      </c>
      <c r="J24" s="73">
        <f t="shared" si="9"/>
        <v>-2.8619999999998527</v>
      </c>
      <c r="K24" s="72">
        <f t="shared" si="10"/>
        <v>-0.14126273684459187</v>
      </c>
      <c r="M24" s="75">
        <f t="shared" ref="M24:R24" si="13">M17+M18+M21</f>
        <v>1996.335</v>
      </c>
      <c r="N24" s="75">
        <f t="shared" si="13"/>
        <v>2026.0129999999999</v>
      </c>
      <c r="O24" s="75">
        <f t="shared" si="13"/>
        <v>1966.2369999999999</v>
      </c>
      <c r="P24" s="75">
        <f t="shared" si="13"/>
        <v>1978.4430000000002</v>
      </c>
      <c r="Q24" s="75">
        <f t="shared" si="13"/>
        <v>2001.2729999999999</v>
      </c>
      <c r="R24" s="75">
        <f t="shared" si="13"/>
        <v>2023.1510000000001</v>
      </c>
      <c r="T24" s="77"/>
      <c r="U24" s="78"/>
      <c r="V24" s="77"/>
      <c r="W24" s="63" t="s">
        <v>28</v>
      </c>
    </row>
    <row r="25" spans="1:29" ht="17.25" thickBot="1" x14ac:dyDescent="0.35">
      <c r="T25" s="77"/>
      <c r="U25" s="77"/>
      <c r="V25" s="77"/>
    </row>
    <row r="26" spans="1:29" x14ac:dyDescent="0.3">
      <c r="A26" s="288" t="s">
        <v>15</v>
      </c>
      <c r="B26" s="290"/>
      <c r="C26" s="290"/>
      <c r="D26" s="290"/>
      <c r="E26" s="290"/>
      <c r="F26" s="290"/>
      <c r="G26" s="291"/>
      <c r="H26" s="292" t="s">
        <v>65</v>
      </c>
      <c r="I26" s="293"/>
      <c r="J26" s="292" t="s">
        <v>67</v>
      </c>
      <c r="K26" s="293"/>
    </row>
    <row r="27" spans="1:29" ht="17.25" thickBot="1" x14ac:dyDescent="0.35">
      <c r="A27" s="289"/>
      <c r="B27" s="58">
        <v>2018</v>
      </c>
      <c r="C27" s="58">
        <v>2019</v>
      </c>
      <c r="D27" s="58">
        <v>2020</v>
      </c>
      <c r="E27" s="58">
        <v>2021</v>
      </c>
      <c r="F27" s="59">
        <v>2022</v>
      </c>
      <c r="G27" s="59">
        <v>2023</v>
      </c>
      <c r="H27" s="74" t="s">
        <v>19</v>
      </c>
      <c r="I27" s="46" t="s">
        <v>20</v>
      </c>
      <c r="J27" s="45" t="s">
        <v>19</v>
      </c>
      <c r="K27" s="46" t="s">
        <v>20</v>
      </c>
    </row>
    <row r="28" spans="1:29" x14ac:dyDescent="0.3">
      <c r="A28" s="60" t="s">
        <v>26</v>
      </c>
      <c r="B28" s="173">
        <v>859.78499999999997</v>
      </c>
      <c r="C28" s="173">
        <v>895.56200000000001</v>
      </c>
      <c r="D28" s="173">
        <v>904.86300000000006</v>
      </c>
      <c r="E28" s="173">
        <v>913.47400000000005</v>
      </c>
      <c r="F28" s="174">
        <v>874.93499999999995</v>
      </c>
      <c r="G28" s="175">
        <v>847.55200000000002</v>
      </c>
      <c r="H28" s="48">
        <f t="shared" ref="H28:H35" si="14">G28-F28</f>
        <v>-27.382999999999925</v>
      </c>
      <c r="I28" s="49">
        <f t="shared" ref="I28:I35" si="15">(G28-F28)/F28*100</f>
        <v>-3.1297182076382732</v>
      </c>
      <c r="J28" s="48">
        <f t="shared" ref="J28:J35" si="16">G28-C28</f>
        <v>-48.009999999999991</v>
      </c>
      <c r="K28" s="49">
        <f t="shared" ref="K28:K35" si="17">(G28-C28)/C28*100</f>
        <v>-5.3608795370951414</v>
      </c>
      <c r="M28" s="68">
        <v>859.78499999999997</v>
      </c>
      <c r="N28" s="68">
        <v>895.56200000000001</v>
      </c>
      <c r="O28" s="68">
        <v>904.86300000000006</v>
      </c>
      <c r="P28" s="68">
        <v>913.47400000000005</v>
      </c>
      <c r="Q28" s="68">
        <v>874.93499999999995</v>
      </c>
      <c r="R28" s="68">
        <v>847.55200000000002</v>
      </c>
    </row>
    <row r="29" spans="1:29" x14ac:dyDescent="0.3">
      <c r="A29" s="62" t="s">
        <v>27</v>
      </c>
      <c r="B29" s="176">
        <v>5984.2290000000003</v>
      </c>
      <c r="C29" s="176">
        <v>5977.192</v>
      </c>
      <c r="D29" s="176">
        <v>5924.9849999999997</v>
      </c>
      <c r="E29" s="176">
        <v>6008.2510000000002</v>
      </c>
      <c r="F29" s="177">
        <v>6206.9750000000004</v>
      </c>
      <c r="G29" s="178">
        <v>6281.1080000000002</v>
      </c>
      <c r="H29" s="48">
        <f t="shared" si="14"/>
        <v>74.132999999999811</v>
      </c>
      <c r="I29" s="51">
        <f t="shared" si="15"/>
        <v>1.1943499047442563</v>
      </c>
      <c r="J29" s="52">
        <f t="shared" si="16"/>
        <v>303.91600000000017</v>
      </c>
      <c r="K29" s="51">
        <f t="shared" si="17"/>
        <v>5.0845949067722804</v>
      </c>
      <c r="M29" s="75">
        <f t="shared" ref="M29:R29" si="18">SUM(M30:M31)</f>
        <v>5984.2280000000001</v>
      </c>
      <c r="N29" s="75">
        <f t="shared" si="18"/>
        <v>5977.192</v>
      </c>
      <c r="O29" s="75">
        <f t="shared" si="18"/>
        <v>5924.9839999999995</v>
      </c>
      <c r="P29" s="75">
        <f t="shared" si="18"/>
        <v>6008.2510000000002</v>
      </c>
      <c r="Q29" s="75">
        <f t="shared" si="18"/>
        <v>6206.9750000000004</v>
      </c>
      <c r="R29" s="75">
        <f t="shared" si="18"/>
        <v>6281.1080000000002</v>
      </c>
      <c r="T29" s="79"/>
      <c r="U29" s="79"/>
      <c r="V29" s="79"/>
      <c r="W29" s="79"/>
      <c r="X29" s="79"/>
      <c r="Y29" s="79"/>
      <c r="AA29" s="63" t="s">
        <v>28</v>
      </c>
      <c r="AC29" s="63" t="s">
        <v>28</v>
      </c>
    </row>
    <row r="30" spans="1:29" x14ac:dyDescent="0.3">
      <c r="A30" s="64" t="s">
        <v>29</v>
      </c>
      <c r="B30" s="167">
        <v>4603.4229999999998</v>
      </c>
      <c r="C30" s="167">
        <v>4657.7640000000001</v>
      </c>
      <c r="D30" s="167">
        <v>4597.0119999999997</v>
      </c>
      <c r="E30" s="167">
        <v>4577.4470000000001</v>
      </c>
      <c r="F30" s="168">
        <v>4656.2870000000003</v>
      </c>
      <c r="G30" s="179">
        <v>4750.1779999999999</v>
      </c>
      <c r="H30" s="65">
        <f t="shared" si="14"/>
        <v>93.890999999999622</v>
      </c>
      <c r="I30" s="66">
        <f t="shared" si="15"/>
        <v>2.0164349834964987</v>
      </c>
      <c r="J30" s="67">
        <f t="shared" si="16"/>
        <v>92.41399999999976</v>
      </c>
      <c r="K30" s="66">
        <f t="shared" si="17"/>
        <v>1.9840850674271981</v>
      </c>
      <c r="M30" s="68">
        <v>4603.4229999999998</v>
      </c>
      <c r="N30" s="68">
        <v>4657.7640000000001</v>
      </c>
      <c r="O30" s="68">
        <v>4597.0119999999997</v>
      </c>
      <c r="P30" s="68">
        <v>4577.4470000000001</v>
      </c>
      <c r="Q30" s="68">
        <v>4656.2870000000003</v>
      </c>
      <c r="R30" s="68">
        <v>4750.1779999999999</v>
      </c>
    </row>
    <row r="31" spans="1:29" x14ac:dyDescent="0.3">
      <c r="A31" s="64" t="s">
        <v>30</v>
      </c>
      <c r="B31" s="167">
        <v>1380.8050000000001</v>
      </c>
      <c r="C31" s="167">
        <v>1319.4280000000001</v>
      </c>
      <c r="D31" s="167">
        <v>1327.972</v>
      </c>
      <c r="E31" s="167">
        <v>1430.8040000000001</v>
      </c>
      <c r="F31" s="168">
        <v>1550.6880000000001</v>
      </c>
      <c r="G31" s="179">
        <v>1530.93</v>
      </c>
      <c r="H31" s="65">
        <f t="shared" si="14"/>
        <v>-19.758000000000038</v>
      </c>
      <c r="I31" s="66">
        <f t="shared" si="15"/>
        <v>-1.2741441218349556</v>
      </c>
      <c r="J31" s="67">
        <f t="shared" si="16"/>
        <v>211.50199999999995</v>
      </c>
      <c r="K31" s="66">
        <f t="shared" si="17"/>
        <v>16.029825045398454</v>
      </c>
      <c r="M31" s="68">
        <v>1380.8050000000001</v>
      </c>
      <c r="N31" s="68">
        <v>1319.4280000000001</v>
      </c>
      <c r="O31" s="68">
        <v>1327.972</v>
      </c>
      <c r="P31" s="68">
        <v>1430.8040000000001</v>
      </c>
      <c r="Q31" s="68">
        <v>1550.6880000000001</v>
      </c>
      <c r="R31" s="68">
        <v>1530.93</v>
      </c>
    </row>
    <row r="32" spans="1:29" x14ac:dyDescent="0.3">
      <c r="A32" s="62" t="s">
        <v>31</v>
      </c>
      <c r="B32" s="176">
        <v>16114.717000000001</v>
      </c>
      <c r="C32" s="176">
        <v>16236.651</v>
      </c>
      <c r="D32" s="176">
        <v>15555.41</v>
      </c>
      <c r="E32" s="176">
        <v>15632.23</v>
      </c>
      <c r="F32" s="177">
        <v>16017.48</v>
      </c>
      <c r="G32" s="178">
        <v>16451.287</v>
      </c>
      <c r="H32" s="48">
        <f t="shared" si="14"/>
        <v>433.8070000000007</v>
      </c>
      <c r="I32" s="51">
        <f t="shared" si="15"/>
        <v>2.7083348941281695</v>
      </c>
      <c r="J32" s="52">
        <f t="shared" si="16"/>
        <v>214.63600000000042</v>
      </c>
      <c r="K32" s="51">
        <f t="shared" si="17"/>
        <v>1.3219228521940911</v>
      </c>
      <c r="M32" s="75">
        <f t="shared" ref="M32:R32" si="19">SUM(M33:M34)</f>
        <v>16114.717000000001</v>
      </c>
      <c r="N32" s="75">
        <f t="shared" si="19"/>
        <v>16236.651</v>
      </c>
      <c r="O32" s="75">
        <f t="shared" si="19"/>
        <v>15555.41</v>
      </c>
      <c r="P32" s="75">
        <f t="shared" si="19"/>
        <v>15632.23</v>
      </c>
      <c r="Q32" s="75">
        <f t="shared" si="19"/>
        <v>16017.48</v>
      </c>
      <c r="R32" s="75">
        <f t="shared" si="19"/>
        <v>16451.287</v>
      </c>
      <c r="S32" s="2" t="s">
        <v>28</v>
      </c>
      <c r="T32" s="80"/>
      <c r="U32" s="78"/>
      <c r="V32" s="80"/>
      <c r="W32" s="79"/>
      <c r="X32" s="79"/>
      <c r="Y32" s="79"/>
      <c r="AA32" s="63" t="s">
        <v>28</v>
      </c>
      <c r="AC32" s="63" t="s">
        <v>28</v>
      </c>
    </row>
    <row r="33" spans="1:29" x14ac:dyDescent="0.3">
      <c r="A33" s="64" t="s">
        <v>32</v>
      </c>
      <c r="B33" s="167">
        <v>4690.97</v>
      </c>
      <c r="C33" s="167">
        <v>4710.1530000000002</v>
      </c>
      <c r="D33" s="167">
        <v>4374.3990000000003</v>
      </c>
      <c r="E33" s="167">
        <v>4309.4350000000004</v>
      </c>
      <c r="F33" s="168">
        <v>4542.0519999999997</v>
      </c>
      <c r="G33" s="179">
        <v>4700.9769999999999</v>
      </c>
      <c r="H33" s="48">
        <f t="shared" si="14"/>
        <v>158.92500000000018</v>
      </c>
      <c r="I33" s="66">
        <f t="shared" si="15"/>
        <v>3.4989691883756548</v>
      </c>
      <c r="J33" s="67">
        <f t="shared" si="16"/>
        <v>-9.1760000000003856</v>
      </c>
      <c r="K33" s="66">
        <f t="shared" si="17"/>
        <v>-0.19481320458168525</v>
      </c>
      <c r="M33" s="68">
        <v>4690.97</v>
      </c>
      <c r="N33" s="68">
        <v>4710.1530000000002</v>
      </c>
      <c r="O33" s="68">
        <v>4374.3990000000003</v>
      </c>
      <c r="P33" s="68">
        <v>4309.4350000000004</v>
      </c>
      <c r="Q33" s="68">
        <v>4542.0519999999997</v>
      </c>
      <c r="R33" s="68">
        <v>4700.9769999999999</v>
      </c>
      <c r="T33" s="80"/>
      <c r="U33" s="78"/>
      <c r="V33" s="80"/>
    </row>
    <row r="34" spans="1:29" x14ac:dyDescent="0.3">
      <c r="A34" s="64" t="s">
        <v>33</v>
      </c>
      <c r="B34" s="167">
        <v>11423.746999999999</v>
      </c>
      <c r="C34" s="167">
        <v>11526.498</v>
      </c>
      <c r="D34" s="167">
        <v>11181.011</v>
      </c>
      <c r="E34" s="167">
        <v>11322.795</v>
      </c>
      <c r="F34" s="168">
        <v>11475.428</v>
      </c>
      <c r="G34" s="179">
        <v>11750.31</v>
      </c>
      <c r="H34" s="48">
        <f t="shared" si="14"/>
        <v>274.88199999999961</v>
      </c>
      <c r="I34" s="66">
        <f t="shared" si="15"/>
        <v>2.3953964941438319</v>
      </c>
      <c r="J34" s="67">
        <f t="shared" si="16"/>
        <v>223.8119999999999</v>
      </c>
      <c r="K34" s="66">
        <f t="shared" si="17"/>
        <v>1.9417172501136071</v>
      </c>
      <c r="M34" s="68">
        <v>11423.746999999999</v>
      </c>
      <c r="N34" s="68">
        <v>11526.498</v>
      </c>
      <c r="O34" s="68">
        <v>11181.011</v>
      </c>
      <c r="P34" s="68">
        <v>11322.795</v>
      </c>
      <c r="Q34" s="68">
        <v>11475.428</v>
      </c>
      <c r="R34" s="68">
        <v>11750.31</v>
      </c>
      <c r="T34" s="80"/>
      <c r="U34" s="78"/>
      <c r="V34" s="80"/>
    </row>
    <row r="35" spans="1:29" ht="17.25" thickBot="1" x14ac:dyDescent="0.35">
      <c r="A35" s="70" t="s">
        <v>34</v>
      </c>
      <c r="B35" s="170">
        <v>22958.73</v>
      </c>
      <c r="C35" s="170">
        <v>23109.404999999999</v>
      </c>
      <c r="D35" s="170">
        <v>22385.257000000001</v>
      </c>
      <c r="E35" s="170">
        <v>22553.955000000002</v>
      </c>
      <c r="F35" s="171">
        <v>23099.388999999999</v>
      </c>
      <c r="G35" s="180">
        <v>23579.947</v>
      </c>
      <c r="H35" s="71">
        <f t="shared" si="14"/>
        <v>480.5580000000009</v>
      </c>
      <c r="I35" s="72">
        <f t="shared" si="15"/>
        <v>2.0803926891745967</v>
      </c>
      <c r="J35" s="73">
        <f t="shared" si="16"/>
        <v>470.54200000000128</v>
      </c>
      <c r="K35" s="72">
        <f t="shared" si="17"/>
        <v>2.0361493513138971</v>
      </c>
      <c r="M35" s="75">
        <f t="shared" ref="M35:R35" si="20">M28+M29+M32</f>
        <v>22958.73</v>
      </c>
      <c r="N35" s="75">
        <f t="shared" si="20"/>
        <v>23109.404999999999</v>
      </c>
      <c r="O35" s="75">
        <f t="shared" si="20"/>
        <v>22385.256999999998</v>
      </c>
      <c r="P35" s="75">
        <f t="shared" si="20"/>
        <v>22553.955000000002</v>
      </c>
      <c r="Q35" s="75">
        <f t="shared" si="20"/>
        <v>23099.39</v>
      </c>
      <c r="R35" s="75">
        <f t="shared" si="20"/>
        <v>23579.947</v>
      </c>
      <c r="T35" s="77"/>
      <c r="U35" s="77"/>
      <c r="V35" s="77"/>
      <c r="W35" s="77"/>
      <c r="X35" s="77"/>
      <c r="Y35" s="77"/>
      <c r="AA35" s="2" t="s">
        <v>28</v>
      </c>
      <c r="AC35" s="2" t="s">
        <v>28</v>
      </c>
    </row>
  </sheetData>
  <mergeCells count="14">
    <mergeCell ref="A15:A16"/>
    <mergeCell ref="B15:G15"/>
    <mergeCell ref="H15:I15"/>
    <mergeCell ref="J15:K15"/>
    <mergeCell ref="A26:A27"/>
    <mergeCell ref="B26:G26"/>
    <mergeCell ref="H26:I26"/>
    <mergeCell ref="J26:K26"/>
    <mergeCell ref="A1:K1"/>
    <mergeCell ref="A2:K2"/>
    <mergeCell ref="A4:A5"/>
    <mergeCell ref="B4:G4"/>
    <mergeCell ref="H4:I4"/>
    <mergeCell ref="J4:K4"/>
  </mergeCells>
  <pageMargins left="0.7" right="0.7" top="0.75" bottom="0.75" header="0.3" footer="0.3"/>
  <pageSetup paperSize="9" scale="64" orientation="portrait" r:id="rId1"/>
  <colBreaks count="1" manualBreakCount="1">
    <brk id="11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16C2-CA35-4A19-92F2-A7ED3E8C6B31}">
  <sheetPr>
    <tabColor theme="4" tint="0.79998168889431442"/>
  </sheetPr>
  <dimension ref="A1:U49"/>
  <sheetViews>
    <sheetView zoomScaleNormal="100" workbookViewId="0">
      <selection sqref="A1:S1"/>
    </sheetView>
  </sheetViews>
  <sheetFormatPr defaultColWidth="9.140625" defaultRowHeight="16.5" x14ac:dyDescent="0.3"/>
  <cols>
    <col min="1" max="10" width="9.140625" style="2"/>
    <col min="11" max="12" width="10.7109375" style="2" customWidth="1"/>
    <col min="13" max="16384" width="9.140625" style="2"/>
  </cols>
  <sheetData>
    <row r="1" spans="1:21" x14ac:dyDescent="0.3">
      <c r="A1" s="257" t="s">
        <v>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</row>
    <row r="2" spans="1:21" s="3" customFormat="1" ht="13.5" thickBot="1" x14ac:dyDescent="0.3">
      <c r="A2" s="3" t="s">
        <v>58</v>
      </c>
    </row>
    <row r="3" spans="1:21" s="3" customFormat="1" ht="17.25" thickBot="1" x14ac:dyDescent="0.35">
      <c r="A3" s="295" t="s">
        <v>36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</row>
    <row r="4" spans="1:21" s="3" customFormat="1" ht="17.25" thickBot="1" x14ac:dyDescent="0.35">
      <c r="A4" s="295" t="s">
        <v>37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7"/>
    </row>
    <row r="5" spans="1:21" s="3" customFormat="1" ht="17.25" thickBot="1" x14ac:dyDescent="0.35">
      <c r="A5" s="295" t="s">
        <v>38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</row>
    <row r="6" spans="1:21" ht="17.25" thickBot="1" x14ac:dyDescent="0.35">
      <c r="A6" s="295" t="s">
        <v>39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21" x14ac:dyDescent="0.3">
      <c r="A7" s="81"/>
      <c r="B7" s="300" t="s">
        <v>0</v>
      </c>
      <c r="C7" s="300"/>
      <c r="D7" s="300"/>
      <c r="E7" s="300"/>
      <c r="F7" s="300"/>
      <c r="G7" s="301"/>
      <c r="H7" s="302" t="s">
        <v>16</v>
      </c>
      <c r="I7" s="302"/>
      <c r="J7" s="303"/>
      <c r="K7" s="303"/>
      <c r="L7" s="303"/>
      <c r="M7" s="304"/>
      <c r="N7" s="302" t="s">
        <v>15</v>
      </c>
      <c r="O7" s="302"/>
      <c r="P7" s="303"/>
      <c r="Q7" s="303"/>
      <c r="R7" s="303"/>
      <c r="S7" s="304"/>
    </row>
    <row r="8" spans="1:21" x14ac:dyDescent="0.3">
      <c r="A8" s="82"/>
      <c r="B8" s="83">
        <v>2018</v>
      </c>
      <c r="C8" s="83">
        <v>2019</v>
      </c>
      <c r="D8" s="84">
        <v>2020</v>
      </c>
      <c r="E8" s="83">
        <v>2021</v>
      </c>
      <c r="F8" s="83">
        <v>2022</v>
      </c>
      <c r="G8" s="85">
        <v>2023</v>
      </c>
      <c r="H8" s="83">
        <v>2018</v>
      </c>
      <c r="I8" s="83">
        <v>2019</v>
      </c>
      <c r="J8" s="84">
        <v>2020</v>
      </c>
      <c r="K8" s="83">
        <v>2021</v>
      </c>
      <c r="L8" s="83">
        <v>2022</v>
      </c>
      <c r="M8" s="85">
        <v>2023</v>
      </c>
      <c r="N8" s="83">
        <v>2018</v>
      </c>
      <c r="O8" s="83">
        <v>2019</v>
      </c>
      <c r="P8" s="84">
        <v>2020</v>
      </c>
      <c r="Q8" s="83">
        <v>2021</v>
      </c>
      <c r="R8" s="83">
        <v>2022</v>
      </c>
      <c r="S8" s="85">
        <v>2023</v>
      </c>
    </row>
    <row r="9" spans="1:21" x14ac:dyDescent="0.3">
      <c r="A9" s="86" t="s">
        <v>6</v>
      </c>
      <c r="B9" s="27">
        <v>81.023606000000001</v>
      </c>
      <c r="C9" s="27">
        <v>83.637788</v>
      </c>
      <c r="D9" s="28">
        <v>79.798793000000003</v>
      </c>
      <c r="E9" s="27">
        <v>81.486434000000003</v>
      </c>
      <c r="F9" s="27">
        <v>82.910623999999999</v>
      </c>
      <c r="G9" s="87">
        <v>82.331902999999997</v>
      </c>
      <c r="H9" s="27">
        <v>82.085644000000002</v>
      </c>
      <c r="I9" s="27">
        <v>82.255941000000007</v>
      </c>
      <c r="J9" s="28">
        <v>80.524189000000007</v>
      </c>
      <c r="K9" s="27">
        <v>81.018471000000005</v>
      </c>
      <c r="L9" s="27">
        <v>81.711906999999997</v>
      </c>
      <c r="M9" s="87">
        <v>82.648308</v>
      </c>
      <c r="N9" s="27">
        <v>72.870649</v>
      </c>
      <c r="O9" s="27">
        <v>73.318612000000002</v>
      </c>
      <c r="P9" s="28">
        <v>71.839490999999995</v>
      </c>
      <c r="Q9" s="27">
        <v>72.423956000000004</v>
      </c>
      <c r="R9" s="27">
        <v>74.725921</v>
      </c>
      <c r="S9" s="87">
        <v>76.015191000000002</v>
      </c>
      <c r="T9" s="123">
        <f>G9-M9</f>
        <v>-0.31640500000000316</v>
      </c>
      <c r="U9" s="123">
        <f t="shared" ref="U9:U10" si="0">G9-S9</f>
        <v>6.3167119999999954</v>
      </c>
    </row>
    <row r="10" spans="1:21" x14ac:dyDescent="0.3">
      <c r="A10" s="86" t="s">
        <v>7</v>
      </c>
      <c r="B10" s="27">
        <v>64.915762000000001</v>
      </c>
      <c r="C10" s="27">
        <v>68.007864999999995</v>
      </c>
      <c r="D10" s="28">
        <v>64.983435</v>
      </c>
      <c r="E10" s="27">
        <v>67.257234999999994</v>
      </c>
      <c r="F10" s="27">
        <v>68.019067000000007</v>
      </c>
      <c r="G10" s="87">
        <v>67.208652000000001</v>
      </c>
      <c r="H10" s="27">
        <v>66.907826</v>
      </c>
      <c r="I10" s="27">
        <v>68.547105000000002</v>
      </c>
      <c r="J10" s="28">
        <v>65.883234999999999</v>
      </c>
      <c r="K10" s="27">
        <v>66.075749999999999</v>
      </c>
      <c r="L10" s="27">
        <v>67.921525000000003</v>
      </c>
      <c r="M10" s="87">
        <v>69.140225000000001</v>
      </c>
      <c r="N10" s="27">
        <v>53.210003999999998</v>
      </c>
      <c r="O10" s="27">
        <v>53.892263999999997</v>
      </c>
      <c r="P10" s="28">
        <v>52.080002</v>
      </c>
      <c r="Q10" s="27">
        <v>53.164248000000001</v>
      </c>
      <c r="R10" s="27">
        <v>54.959423000000001</v>
      </c>
      <c r="S10" s="87">
        <v>56.532606000000001</v>
      </c>
      <c r="T10" s="123">
        <f>G10-M10</f>
        <v>-1.9315730000000002</v>
      </c>
      <c r="U10" s="123">
        <f t="shared" si="0"/>
        <v>10.676045999999999</v>
      </c>
    </row>
    <row r="11" spans="1:21" x14ac:dyDescent="0.3">
      <c r="A11" s="86" t="s">
        <v>11</v>
      </c>
      <c r="B11" s="27">
        <v>72.859509000000003</v>
      </c>
      <c r="C11" s="27">
        <v>75.666861999999995</v>
      </c>
      <c r="D11" s="28">
        <v>72.342686999999998</v>
      </c>
      <c r="E11" s="27">
        <v>74.433732000000006</v>
      </c>
      <c r="F11" s="27">
        <v>75.478440000000006</v>
      </c>
      <c r="G11" s="87">
        <v>74.729996</v>
      </c>
      <c r="H11" s="27">
        <v>74.442036999999999</v>
      </c>
      <c r="I11" s="27">
        <v>75.365611999999999</v>
      </c>
      <c r="J11" s="28">
        <v>73.172163999999995</v>
      </c>
      <c r="K11" s="27">
        <v>73.525178999999994</v>
      </c>
      <c r="L11" s="27">
        <v>74.815836000000004</v>
      </c>
      <c r="M11" s="87">
        <v>75.905821000000003</v>
      </c>
      <c r="N11" s="27">
        <v>62.971850000000003</v>
      </c>
      <c r="O11" s="27">
        <v>63.547806000000001</v>
      </c>
      <c r="P11" s="28">
        <v>61.904197000000003</v>
      </c>
      <c r="Q11" s="27">
        <v>62.747031</v>
      </c>
      <c r="R11" s="27">
        <v>64.809389999999993</v>
      </c>
      <c r="S11" s="87">
        <v>66.262679000000006</v>
      </c>
      <c r="T11" s="123">
        <f>G11-M11</f>
        <v>-1.1758250000000032</v>
      </c>
      <c r="U11" s="123">
        <f>G11-S11</f>
        <v>8.4673169999999942</v>
      </c>
    </row>
    <row r="12" spans="1:21" ht="17.25" thickBot="1" x14ac:dyDescent="0.35">
      <c r="A12" s="88" t="s">
        <v>9</v>
      </c>
      <c r="B12" s="89">
        <f>B10-B9</f>
        <v>-16.107844</v>
      </c>
      <c r="C12" s="89">
        <f t="shared" ref="C12:G12" si="1">C10-C9</f>
        <v>-15.629923000000005</v>
      </c>
      <c r="D12" s="89">
        <f t="shared" si="1"/>
        <v>-14.815358000000003</v>
      </c>
      <c r="E12" s="89">
        <f t="shared" si="1"/>
        <v>-14.229199000000008</v>
      </c>
      <c r="F12" s="89">
        <f t="shared" si="1"/>
        <v>-14.891556999999992</v>
      </c>
      <c r="G12" s="89">
        <f t="shared" si="1"/>
        <v>-15.123250999999996</v>
      </c>
      <c r="H12" s="89">
        <f>H10-H9</f>
        <v>-15.177818000000002</v>
      </c>
      <c r="I12" s="89">
        <f t="shared" ref="I12:R12" si="2">I10-I9</f>
        <v>-13.708836000000005</v>
      </c>
      <c r="J12" s="89">
        <f t="shared" si="2"/>
        <v>-14.640954000000008</v>
      </c>
      <c r="K12" s="89">
        <f t="shared" si="2"/>
        <v>-14.942721000000006</v>
      </c>
      <c r="L12" s="89">
        <f t="shared" si="2"/>
        <v>-13.790381999999994</v>
      </c>
      <c r="M12" s="89">
        <f t="shared" si="2"/>
        <v>-13.508082999999999</v>
      </c>
      <c r="N12" s="89">
        <f t="shared" si="2"/>
        <v>-19.660645000000002</v>
      </c>
      <c r="O12" s="89">
        <f t="shared" si="2"/>
        <v>-19.426348000000004</v>
      </c>
      <c r="P12" s="89">
        <f t="shared" si="2"/>
        <v>-19.759488999999995</v>
      </c>
      <c r="Q12" s="89">
        <f t="shared" si="2"/>
        <v>-19.259708000000003</v>
      </c>
      <c r="R12" s="89">
        <f t="shared" si="2"/>
        <v>-19.766497999999999</v>
      </c>
      <c r="S12" s="89">
        <f>S10-S9</f>
        <v>-19.482585</v>
      </c>
    </row>
    <row r="14" spans="1:21" ht="17.25" thickBot="1" x14ac:dyDescent="0.35">
      <c r="T14" s="90"/>
      <c r="U14" s="77"/>
    </row>
    <row r="15" spans="1:21" ht="16.5" customHeight="1" x14ac:dyDescent="0.3">
      <c r="K15" s="298" t="s">
        <v>40</v>
      </c>
      <c r="L15" s="308" t="s">
        <v>65</v>
      </c>
      <c r="M15" s="306"/>
      <c r="N15" s="307"/>
      <c r="O15" s="305" t="s">
        <v>67</v>
      </c>
      <c r="P15" s="306"/>
      <c r="Q15" s="307"/>
    </row>
    <row r="16" spans="1:21" x14ac:dyDescent="0.3">
      <c r="K16" s="299"/>
      <c r="L16" s="91" t="s">
        <v>41</v>
      </c>
      <c r="M16" s="92" t="s">
        <v>42</v>
      </c>
      <c r="N16" s="132" t="s">
        <v>43</v>
      </c>
      <c r="O16" s="93" t="s">
        <v>41</v>
      </c>
      <c r="P16" s="94" t="s">
        <v>42</v>
      </c>
      <c r="Q16" s="132" t="s">
        <v>43</v>
      </c>
      <c r="T16" s="77"/>
    </row>
    <row r="17" spans="1:20" x14ac:dyDescent="0.3">
      <c r="K17" s="133" t="s">
        <v>6</v>
      </c>
      <c r="L17" s="52">
        <f>G9-F9</f>
        <v>-0.5787210000000016</v>
      </c>
      <c r="M17" s="96">
        <f>M9-L9</f>
        <v>0.93640100000000359</v>
      </c>
      <c r="N17" s="185">
        <f>S9-R9</f>
        <v>1.2892700000000019</v>
      </c>
      <c r="O17" s="97">
        <f>G9-C9</f>
        <v>-1.3058850000000035</v>
      </c>
      <c r="P17" s="98">
        <f>M9-I9</f>
        <v>0.39236699999999303</v>
      </c>
      <c r="Q17" s="185">
        <f>S9-O9</f>
        <v>2.6965789999999998</v>
      </c>
      <c r="T17" s="77"/>
    </row>
    <row r="18" spans="1:20" x14ac:dyDescent="0.3">
      <c r="K18" s="133" t="s">
        <v>7</v>
      </c>
      <c r="L18" s="52">
        <f>G10-F10</f>
        <v>-0.8104150000000061</v>
      </c>
      <c r="M18" s="96">
        <f>M10-L10</f>
        <v>1.2186999999999983</v>
      </c>
      <c r="N18" s="185">
        <f t="shared" ref="N18:N19" si="3">S10-R10</f>
        <v>1.5731830000000002</v>
      </c>
      <c r="O18" s="97">
        <f t="shared" ref="O18:O19" si="4">G10-C10</f>
        <v>-0.79921299999999462</v>
      </c>
      <c r="P18" s="98">
        <f t="shared" ref="P18:P19" si="5">M10-I10</f>
        <v>0.59311999999999898</v>
      </c>
      <c r="Q18" s="185">
        <f t="shared" ref="Q18:Q19" si="6">S10-O10</f>
        <v>2.640342000000004</v>
      </c>
      <c r="T18" s="77"/>
    </row>
    <row r="19" spans="1:20" x14ac:dyDescent="0.3">
      <c r="K19" s="133" t="s">
        <v>11</v>
      </c>
      <c r="L19" s="52">
        <f>G11-F11</f>
        <v>-0.74844400000000633</v>
      </c>
      <c r="M19" s="96">
        <f>M11-L11</f>
        <v>1.0899849999999986</v>
      </c>
      <c r="N19" s="185">
        <f t="shared" si="3"/>
        <v>1.4532890000000123</v>
      </c>
      <c r="O19" s="97">
        <f t="shared" si="4"/>
        <v>-0.93686599999999487</v>
      </c>
      <c r="P19" s="98">
        <f t="shared" si="5"/>
        <v>0.54020900000000438</v>
      </c>
      <c r="Q19" s="185">
        <f t="shared" si="6"/>
        <v>2.7148730000000043</v>
      </c>
    </row>
    <row r="20" spans="1:20" ht="17.25" thickBot="1" x14ac:dyDescent="0.35">
      <c r="K20" s="134" t="s">
        <v>60</v>
      </c>
      <c r="L20" s="216">
        <f>G12-(F12)</f>
        <v>-0.23169400000000451</v>
      </c>
      <c r="M20" s="135">
        <f>M12-(L12)</f>
        <v>0.28229899999999475</v>
      </c>
      <c r="N20" s="220">
        <f>S12-(R12)</f>
        <v>0.28391299999999831</v>
      </c>
      <c r="O20" s="221">
        <f>G12-(C12)</f>
        <v>0.50667200000000889</v>
      </c>
      <c r="P20" s="222">
        <f>M12-(I12)</f>
        <v>0.20075300000000595</v>
      </c>
      <c r="Q20" s="220">
        <f>S12-(O12)</f>
        <v>-5.6236999999995874E-2</v>
      </c>
    </row>
    <row r="29" spans="1:20" x14ac:dyDescent="0.3">
      <c r="A29" s="257" t="s">
        <v>44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1"/>
      <c r="R29" s="1"/>
    </row>
    <row r="30" spans="1:20" s="3" customFormat="1" ht="12.75" x14ac:dyDescent="0.25">
      <c r="A30" s="3" t="s">
        <v>58</v>
      </c>
    </row>
    <row r="31" spans="1:20" ht="17.25" thickBot="1" x14ac:dyDescent="0.35"/>
    <row r="32" spans="1:20" s="3" customFormat="1" ht="17.25" thickBot="1" x14ac:dyDescent="0.35">
      <c r="A32" s="295" t="s">
        <v>36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7"/>
    </row>
    <row r="33" spans="1:21" s="3" customFormat="1" ht="17.25" thickBot="1" x14ac:dyDescent="0.35">
      <c r="A33" s="295" t="s">
        <v>37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7"/>
    </row>
    <row r="34" spans="1:21" s="3" customFormat="1" ht="17.25" thickBot="1" x14ac:dyDescent="0.35">
      <c r="A34" s="295" t="s">
        <v>38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7"/>
    </row>
    <row r="35" spans="1:21" ht="17.25" thickBot="1" x14ac:dyDescent="0.35">
      <c r="A35" s="295" t="s">
        <v>45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7"/>
    </row>
    <row r="36" spans="1:21" x14ac:dyDescent="0.3">
      <c r="A36" s="81"/>
      <c r="B36" s="300" t="s">
        <v>0</v>
      </c>
      <c r="C36" s="300"/>
      <c r="D36" s="300"/>
      <c r="E36" s="300"/>
      <c r="F36" s="300"/>
      <c r="G36" s="301"/>
      <c r="H36" s="300" t="s">
        <v>16</v>
      </c>
      <c r="I36" s="300"/>
      <c r="J36" s="300"/>
      <c r="K36" s="300"/>
      <c r="L36" s="300"/>
      <c r="M36" s="301"/>
      <c r="N36" s="300" t="s">
        <v>15</v>
      </c>
      <c r="O36" s="300"/>
      <c r="P36" s="300"/>
      <c r="Q36" s="300"/>
      <c r="R36" s="300"/>
      <c r="S36" s="301"/>
    </row>
    <row r="37" spans="1:21" x14ac:dyDescent="0.3">
      <c r="A37" s="82"/>
      <c r="B37" s="83">
        <v>2018</v>
      </c>
      <c r="C37" s="83">
        <v>2019</v>
      </c>
      <c r="D37" s="83">
        <v>2020</v>
      </c>
      <c r="E37" s="83">
        <v>2021</v>
      </c>
      <c r="F37" s="83">
        <v>2022</v>
      </c>
      <c r="G37" s="85">
        <v>2023</v>
      </c>
      <c r="H37" s="83">
        <v>2018</v>
      </c>
      <c r="I37" s="83">
        <v>2019</v>
      </c>
      <c r="J37" s="83">
        <v>2020</v>
      </c>
      <c r="K37" s="83">
        <v>2021</v>
      </c>
      <c r="L37" s="83">
        <v>2022</v>
      </c>
      <c r="M37" s="85">
        <v>2023</v>
      </c>
      <c r="N37" s="83">
        <v>2018</v>
      </c>
      <c r="O37" s="83">
        <v>2019</v>
      </c>
      <c r="P37" s="83">
        <v>2020</v>
      </c>
      <c r="Q37" s="83">
        <v>2021</v>
      </c>
      <c r="R37" s="83">
        <v>2022</v>
      </c>
      <c r="S37" s="85">
        <v>2023</v>
      </c>
    </row>
    <row r="38" spans="1:21" x14ac:dyDescent="0.3">
      <c r="A38" s="86" t="s">
        <v>6</v>
      </c>
      <c r="B38" s="27">
        <v>42.690804999999997</v>
      </c>
      <c r="C38" s="27">
        <v>38.582158999999997</v>
      </c>
      <c r="D38" s="27">
        <v>37.536442999999998</v>
      </c>
      <c r="E38" s="27">
        <v>42.453645999999999</v>
      </c>
      <c r="F38" s="27">
        <v>49.125444999999999</v>
      </c>
      <c r="G38" s="87">
        <v>42.617668000000002</v>
      </c>
      <c r="H38" s="27">
        <v>45.298400000000001</v>
      </c>
      <c r="I38" s="27">
        <v>45.740557000000003</v>
      </c>
      <c r="J38" s="27">
        <v>43.500542000000003</v>
      </c>
      <c r="K38" s="27">
        <v>42.530226999999996</v>
      </c>
      <c r="L38" s="27">
        <v>45.952392000000003</v>
      </c>
      <c r="M38" s="87">
        <v>47.175395000000002</v>
      </c>
      <c r="N38" s="27">
        <v>34.885406000000003</v>
      </c>
      <c r="O38" s="27">
        <v>35.818134000000001</v>
      </c>
      <c r="P38" s="27">
        <v>34.121825000000001</v>
      </c>
      <c r="Q38" s="27">
        <v>35.486685999999999</v>
      </c>
      <c r="R38" s="27">
        <v>38.282829999999997</v>
      </c>
      <c r="S38" s="87">
        <v>39.732979</v>
      </c>
      <c r="T38" s="77"/>
      <c r="U38" s="77"/>
    </row>
    <row r="39" spans="1:21" x14ac:dyDescent="0.3">
      <c r="A39" s="86" t="s">
        <v>7</v>
      </c>
      <c r="B39" s="27">
        <v>31.447163</v>
      </c>
      <c r="C39" s="27">
        <v>42.525677999999999</v>
      </c>
      <c r="D39" s="27">
        <v>35.262455000000003</v>
      </c>
      <c r="E39" s="27">
        <v>36.111111000000001</v>
      </c>
      <c r="F39" s="27">
        <v>34.551482</v>
      </c>
      <c r="G39" s="87">
        <v>37.162844999999997</v>
      </c>
      <c r="H39" s="27">
        <v>32.509974</v>
      </c>
      <c r="I39" s="27">
        <v>35.556032000000002</v>
      </c>
      <c r="J39" s="27">
        <v>31.708345999999999</v>
      </c>
      <c r="K39" s="27">
        <v>32.721266999999997</v>
      </c>
      <c r="L39" s="27">
        <v>37.281753999999999</v>
      </c>
      <c r="M39" s="87">
        <v>36.410204</v>
      </c>
      <c r="N39" s="27">
        <v>26.439433000000001</v>
      </c>
      <c r="O39" s="27">
        <v>27.413855000000002</v>
      </c>
      <c r="P39" s="27">
        <v>24.680703999999999</v>
      </c>
      <c r="Q39" s="27">
        <v>26.374061999999999</v>
      </c>
      <c r="R39" s="27">
        <v>28.970299000000001</v>
      </c>
      <c r="S39" s="87">
        <v>29.278230000000001</v>
      </c>
      <c r="T39" s="77"/>
      <c r="U39" s="77"/>
    </row>
    <row r="40" spans="1:21" x14ac:dyDescent="0.3">
      <c r="A40" s="86" t="s">
        <v>11</v>
      </c>
      <c r="B40" s="27">
        <v>37.246923000000002</v>
      </c>
      <c r="C40" s="27">
        <v>40.499352999999999</v>
      </c>
      <c r="D40" s="27">
        <v>36.429879999999997</v>
      </c>
      <c r="E40" s="27">
        <v>39.381414999999997</v>
      </c>
      <c r="F40" s="27">
        <v>42.107964000000003</v>
      </c>
      <c r="G40" s="87">
        <v>39.986879000000002</v>
      </c>
      <c r="H40" s="27">
        <v>39.089309999999998</v>
      </c>
      <c r="I40" s="27">
        <v>40.804177000000003</v>
      </c>
      <c r="J40" s="27">
        <v>37.788646</v>
      </c>
      <c r="K40" s="27">
        <v>37.790483000000002</v>
      </c>
      <c r="L40" s="27">
        <v>41.772418000000002</v>
      </c>
      <c r="M40" s="87">
        <v>41.992730999999999</v>
      </c>
      <c r="N40" s="27">
        <v>30.781089000000001</v>
      </c>
      <c r="O40" s="27">
        <v>31.736629000000001</v>
      </c>
      <c r="P40" s="27">
        <v>29.536465</v>
      </c>
      <c r="Q40" s="27">
        <v>31.067404</v>
      </c>
      <c r="R40" s="27">
        <v>33.774526000000002</v>
      </c>
      <c r="S40" s="87">
        <v>34.679240999999998</v>
      </c>
      <c r="T40" s="77"/>
      <c r="U40" s="77"/>
    </row>
    <row r="41" spans="1:21" ht="17.25" thickBot="1" x14ac:dyDescent="0.35">
      <c r="A41" s="88" t="s">
        <v>9</v>
      </c>
      <c r="B41" s="182">
        <f>B39-B38</f>
        <v>-11.243641999999998</v>
      </c>
      <c r="C41" s="182">
        <f t="shared" ref="C41:G41" si="7">C39-C38</f>
        <v>3.943519000000002</v>
      </c>
      <c r="D41" s="182">
        <f t="shared" si="7"/>
        <v>-2.2739879999999957</v>
      </c>
      <c r="E41" s="182">
        <f t="shared" si="7"/>
        <v>-6.342534999999998</v>
      </c>
      <c r="F41" s="182">
        <f t="shared" si="7"/>
        <v>-14.573962999999999</v>
      </c>
      <c r="G41" s="182">
        <f t="shared" si="7"/>
        <v>-5.4548230000000046</v>
      </c>
      <c r="H41" s="217">
        <f>H39-H38</f>
        <v>-12.788426000000001</v>
      </c>
      <c r="I41" s="182">
        <f t="shared" ref="I41:S41" si="8">I39-I38</f>
        <v>-10.184525000000001</v>
      </c>
      <c r="J41" s="182">
        <f t="shared" si="8"/>
        <v>-11.792196000000004</v>
      </c>
      <c r="K41" s="219">
        <f t="shared" si="8"/>
        <v>-9.808959999999999</v>
      </c>
      <c r="L41" s="182">
        <f t="shared" si="8"/>
        <v>-8.6706380000000038</v>
      </c>
      <c r="M41" s="218">
        <f t="shared" si="8"/>
        <v>-10.765191000000002</v>
      </c>
      <c r="N41" s="183">
        <f t="shared" si="8"/>
        <v>-8.4459730000000022</v>
      </c>
      <c r="O41" s="219">
        <f t="shared" si="8"/>
        <v>-8.4042789999999989</v>
      </c>
      <c r="P41" s="182">
        <f t="shared" si="8"/>
        <v>-9.4411210000000025</v>
      </c>
      <c r="Q41" s="182">
        <f t="shared" si="8"/>
        <v>-9.1126240000000003</v>
      </c>
      <c r="R41" s="182">
        <f t="shared" si="8"/>
        <v>-9.3125309999999963</v>
      </c>
      <c r="S41" s="184">
        <f t="shared" si="8"/>
        <v>-10.454749</v>
      </c>
    </row>
    <row r="43" spans="1:21" ht="17.25" thickBot="1" x14ac:dyDescent="0.35"/>
    <row r="44" spans="1:21" ht="16.5" customHeight="1" x14ac:dyDescent="0.3">
      <c r="K44" s="309" t="s">
        <v>40</v>
      </c>
      <c r="L44" s="308" t="s">
        <v>65</v>
      </c>
      <c r="M44" s="306"/>
      <c r="N44" s="307"/>
      <c r="O44" s="305" t="s">
        <v>67</v>
      </c>
      <c r="P44" s="306"/>
      <c r="Q44" s="307"/>
    </row>
    <row r="45" spans="1:21" x14ac:dyDescent="0.3">
      <c r="K45" s="310"/>
      <c r="L45" s="124" t="s">
        <v>41</v>
      </c>
      <c r="M45" s="125" t="s">
        <v>42</v>
      </c>
      <c r="N45" s="132" t="s">
        <v>43</v>
      </c>
      <c r="O45" s="126" t="s">
        <v>41</v>
      </c>
      <c r="P45" s="127" t="s">
        <v>42</v>
      </c>
      <c r="Q45" s="246" t="s">
        <v>43</v>
      </c>
    </row>
    <row r="46" spans="1:21" x14ac:dyDescent="0.3">
      <c r="K46" s="247" t="s">
        <v>6</v>
      </c>
      <c r="L46" s="128">
        <f>G38-F38</f>
        <v>-6.5077769999999973</v>
      </c>
      <c r="M46" s="129">
        <f>M38-L38</f>
        <v>1.2230029999999985</v>
      </c>
      <c r="N46" s="185">
        <f>S38-R38</f>
        <v>1.4501490000000032</v>
      </c>
      <c r="O46" s="130">
        <f>G38-C38</f>
        <v>4.0355090000000047</v>
      </c>
      <c r="P46" s="131">
        <f>M38-I38</f>
        <v>1.4348379999999992</v>
      </c>
      <c r="Q46" s="248">
        <f>S38-O38</f>
        <v>3.9148449999999997</v>
      </c>
    </row>
    <row r="47" spans="1:21" x14ac:dyDescent="0.3">
      <c r="K47" s="247" t="s">
        <v>7</v>
      </c>
      <c r="L47" s="128">
        <f>G39-F39</f>
        <v>2.6113629999999972</v>
      </c>
      <c r="M47" s="129">
        <f>M39-L39</f>
        <v>-0.87154999999999916</v>
      </c>
      <c r="N47" s="185">
        <f t="shared" ref="N47:N48" si="9">S39-R39</f>
        <v>0.30793099999999995</v>
      </c>
      <c r="O47" s="130">
        <f t="shared" ref="O47:O48" si="10">G39-C39</f>
        <v>-5.362833000000002</v>
      </c>
      <c r="P47" s="131">
        <f t="shared" ref="P47:P48" si="11">M39-I39</f>
        <v>0.85417199999999838</v>
      </c>
      <c r="Q47" s="248">
        <f t="shared" ref="Q47:Q48" si="12">S39-O39</f>
        <v>1.864374999999999</v>
      </c>
    </row>
    <row r="48" spans="1:21" x14ac:dyDescent="0.3">
      <c r="K48" s="247" t="s">
        <v>11</v>
      </c>
      <c r="L48" s="128">
        <f>G40-F40</f>
        <v>-2.1210850000000008</v>
      </c>
      <c r="M48" s="129">
        <f>M40-L40</f>
        <v>0.22031299999999732</v>
      </c>
      <c r="N48" s="185">
        <f t="shared" si="9"/>
        <v>0.90471499999999594</v>
      </c>
      <c r="O48" s="130">
        <f t="shared" si="10"/>
        <v>-0.51247399999999743</v>
      </c>
      <c r="P48" s="131">
        <f t="shared" si="11"/>
        <v>1.1885539999999963</v>
      </c>
      <c r="Q48" s="248">
        <f t="shared" si="12"/>
        <v>2.9426119999999969</v>
      </c>
    </row>
    <row r="49" spans="11:17" ht="17.25" thickBot="1" x14ac:dyDescent="0.35">
      <c r="K49" s="249" t="s">
        <v>68</v>
      </c>
      <c r="L49" s="250">
        <f>G41-(F41)</f>
        <v>9.1191399999999945</v>
      </c>
      <c r="M49" s="135">
        <f>M41-(L41)</f>
        <v>-2.0945529999999977</v>
      </c>
      <c r="N49" s="220">
        <f>S41-(R41)</f>
        <v>-1.1422180000000033</v>
      </c>
      <c r="O49" s="251">
        <f>G41-(C41)</f>
        <v>-9.3983420000000066</v>
      </c>
      <c r="P49" s="252">
        <f>M41-(I41)</f>
        <v>-0.58066600000000079</v>
      </c>
      <c r="Q49" s="253">
        <f>S41-(O41)</f>
        <v>-2.0504700000000007</v>
      </c>
    </row>
  </sheetData>
  <mergeCells count="22">
    <mergeCell ref="B36:G36"/>
    <mergeCell ref="H36:M36"/>
    <mergeCell ref="N36:S36"/>
    <mergeCell ref="K44:K45"/>
    <mergeCell ref="O44:Q44"/>
    <mergeCell ref="L44:N44"/>
    <mergeCell ref="A35:S35"/>
    <mergeCell ref="A34:S34"/>
    <mergeCell ref="K15:K16"/>
    <mergeCell ref="B7:G7"/>
    <mergeCell ref="H7:M7"/>
    <mergeCell ref="N7:S7"/>
    <mergeCell ref="A29:P29"/>
    <mergeCell ref="A32:S32"/>
    <mergeCell ref="A33:S33"/>
    <mergeCell ref="O15:Q15"/>
    <mergeCell ref="L15:N15"/>
    <mergeCell ref="A1:S1"/>
    <mergeCell ref="A3:S3"/>
    <mergeCell ref="A4:S4"/>
    <mergeCell ref="A5:S5"/>
    <mergeCell ref="A6:S6"/>
  </mergeCells>
  <pageMargins left="0.7" right="0.7" top="0.75" bottom="0.75" header="0.3" footer="0.3"/>
  <pageSetup paperSize="9" scale="71" orientation="landscape" r:id="rId1"/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ED09-3926-4750-9EE3-4F8CF074A0A5}">
  <sheetPr>
    <tabColor theme="4" tint="0.79998168889431442"/>
  </sheetPr>
  <dimension ref="A1:V50"/>
  <sheetViews>
    <sheetView zoomScaleNormal="100" workbookViewId="0">
      <selection sqref="A1:P1"/>
    </sheetView>
  </sheetViews>
  <sheetFormatPr defaultColWidth="9.140625" defaultRowHeight="16.5" x14ac:dyDescent="0.3"/>
  <cols>
    <col min="1" max="16384" width="9.140625" style="2"/>
  </cols>
  <sheetData>
    <row r="1" spans="1:22" x14ac:dyDescent="0.3">
      <c r="A1" s="257" t="s">
        <v>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"/>
      <c r="R1" s="1"/>
    </row>
    <row r="2" spans="1:22" s="3" customFormat="1" ht="13.5" thickBot="1" x14ac:dyDescent="0.3">
      <c r="A2" s="3" t="s">
        <v>58</v>
      </c>
    </row>
    <row r="3" spans="1:22" s="3" customFormat="1" ht="17.25" thickBot="1" x14ac:dyDescent="0.35">
      <c r="A3" s="295" t="s">
        <v>36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</row>
    <row r="4" spans="1:22" s="3" customFormat="1" ht="17.25" thickBot="1" x14ac:dyDescent="0.35">
      <c r="A4" s="295" t="s">
        <v>37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7"/>
    </row>
    <row r="5" spans="1:22" s="3" customFormat="1" ht="17.25" thickBot="1" x14ac:dyDescent="0.35">
      <c r="A5" s="295" t="s">
        <v>47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</row>
    <row r="6" spans="1:22" ht="17.25" thickBot="1" x14ac:dyDescent="0.35">
      <c r="A6" s="295" t="s">
        <v>48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22" x14ac:dyDescent="0.3">
      <c r="A7" s="81"/>
      <c r="B7" s="300" t="s">
        <v>0</v>
      </c>
      <c r="C7" s="300"/>
      <c r="D7" s="300"/>
      <c r="E7" s="300"/>
      <c r="F7" s="300"/>
      <c r="G7" s="300"/>
      <c r="H7" s="300" t="s">
        <v>16</v>
      </c>
      <c r="I7" s="300"/>
      <c r="J7" s="300"/>
      <c r="K7" s="300"/>
      <c r="L7" s="300"/>
      <c r="M7" s="300"/>
      <c r="N7" s="300" t="s">
        <v>15</v>
      </c>
      <c r="O7" s="300"/>
      <c r="P7" s="300"/>
      <c r="Q7" s="300"/>
      <c r="R7" s="300"/>
      <c r="S7" s="301"/>
    </row>
    <row r="8" spans="1:22" x14ac:dyDescent="0.3">
      <c r="A8" s="102"/>
      <c r="B8" s="103">
        <v>2018</v>
      </c>
      <c r="C8" s="104">
        <v>2019</v>
      </c>
      <c r="D8" s="104">
        <v>2020</v>
      </c>
      <c r="E8" s="104">
        <v>2021</v>
      </c>
      <c r="F8" s="105">
        <v>2022</v>
      </c>
      <c r="G8" s="105">
        <v>2023</v>
      </c>
      <c r="H8" s="103">
        <v>2018</v>
      </c>
      <c r="I8" s="104">
        <v>2019</v>
      </c>
      <c r="J8" s="104">
        <v>2020</v>
      </c>
      <c r="K8" s="104">
        <v>2021</v>
      </c>
      <c r="L8" s="105">
        <v>2022</v>
      </c>
      <c r="M8" s="105">
        <v>2023</v>
      </c>
      <c r="N8" s="103">
        <v>2018</v>
      </c>
      <c r="O8" s="104">
        <v>2019</v>
      </c>
      <c r="P8" s="104">
        <v>2020</v>
      </c>
      <c r="Q8" s="104">
        <v>2021</v>
      </c>
      <c r="R8" s="104">
        <v>2022</v>
      </c>
      <c r="S8" s="104">
        <v>2023</v>
      </c>
    </row>
    <row r="9" spans="1:22" x14ac:dyDescent="0.3">
      <c r="A9" s="95" t="s">
        <v>6</v>
      </c>
      <c r="B9" s="181">
        <v>4.0682600000000004</v>
      </c>
      <c r="C9" s="27">
        <v>3.1352359999999999</v>
      </c>
      <c r="D9" s="27">
        <v>4.7262620000000002</v>
      </c>
      <c r="E9" s="27">
        <v>4.5780320000000003</v>
      </c>
      <c r="F9" s="28">
        <v>3.608492</v>
      </c>
      <c r="G9" s="28">
        <v>3.547053</v>
      </c>
      <c r="H9" s="181">
        <v>4.6216270000000002</v>
      </c>
      <c r="I9" s="27">
        <v>4.6627419999999997</v>
      </c>
      <c r="J9" s="27">
        <v>4.9671289999999999</v>
      </c>
      <c r="K9" s="27">
        <v>4.0033960000000004</v>
      </c>
      <c r="L9" s="28">
        <v>4.0685849999999997</v>
      </c>
      <c r="M9" s="28">
        <v>3.8800340000000002</v>
      </c>
      <c r="N9" s="181">
        <v>9.7335290000000008</v>
      </c>
      <c r="O9" s="27">
        <v>9.0950089999999992</v>
      </c>
      <c r="P9" s="27">
        <v>8.5832300000000004</v>
      </c>
      <c r="Q9" s="27">
        <v>8.7025050000000004</v>
      </c>
      <c r="R9" s="27">
        <v>7.1396559999999996</v>
      </c>
      <c r="S9" s="27">
        <v>6.8064929999999997</v>
      </c>
      <c r="T9" s="77"/>
      <c r="U9" s="77"/>
    </row>
    <row r="10" spans="1:22" x14ac:dyDescent="0.3">
      <c r="A10" s="95" t="s">
        <v>7</v>
      </c>
      <c r="B10" s="181">
        <v>7.76776</v>
      </c>
      <c r="C10" s="27">
        <v>6.3227640000000003</v>
      </c>
      <c r="D10" s="27">
        <v>9.4445610000000002</v>
      </c>
      <c r="E10" s="27">
        <v>8.1515970000000006</v>
      </c>
      <c r="F10" s="28">
        <v>7.5589849999999998</v>
      </c>
      <c r="G10" s="28">
        <v>5.9166809999999996</v>
      </c>
      <c r="H10" s="181">
        <v>7.2676999999999996</v>
      </c>
      <c r="I10" s="27">
        <v>6.599977</v>
      </c>
      <c r="J10" s="27">
        <v>7.0195869999999996</v>
      </c>
      <c r="K10" s="27">
        <v>7.2251950000000003</v>
      </c>
      <c r="L10" s="28">
        <v>6.1580820000000003</v>
      </c>
      <c r="M10" s="28">
        <v>6.2439289999999996</v>
      </c>
      <c r="N10" s="181">
        <v>11.724302</v>
      </c>
      <c r="O10" s="27">
        <v>11.050233</v>
      </c>
      <c r="P10" s="27">
        <v>10.381347999999999</v>
      </c>
      <c r="Q10" s="27">
        <v>10.641733</v>
      </c>
      <c r="R10" s="27">
        <v>9.3614239999999995</v>
      </c>
      <c r="S10" s="27">
        <v>8.7703170000000004</v>
      </c>
      <c r="T10" s="77"/>
      <c r="U10" s="77"/>
    </row>
    <row r="11" spans="1:22" x14ac:dyDescent="0.3">
      <c r="A11" s="95" t="s">
        <v>11</v>
      </c>
      <c r="B11" s="181">
        <v>5.7611809999999997</v>
      </c>
      <c r="C11" s="27">
        <v>4.6081250000000002</v>
      </c>
      <c r="D11" s="27">
        <v>6.8928269999999996</v>
      </c>
      <c r="E11" s="27">
        <v>6.2036350000000002</v>
      </c>
      <c r="F11" s="28">
        <v>5.4028470000000004</v>
      </c>
      <c r="G11" s="28">
        <v>4.6181359999999998</v>
      </c>
      <c r="H11" s="181">
        <v>5.8293499999999998</v>
      </c>
      <c r="I11" s="27">
        <v>5.5513000000000003</v>
      </c>
      <c r="J11" s="27">
        <v>5.8982320000000001</v>
      </c>
      <c r="K11" s="27">
        <v>5.4716329999999997</v>
      </c>
      <c r="L11" s="28">
        <v>5.0210999999999997</v>
      </c>
      <c r="M11" s="28">
        <v>4.9593389999999999</v>
      </c>
      <c r="N11" s="181">
        <v>10.584861999999999</v>
      </c>
      <c r="O11" s="27">
        <v>9.9340869999999999</v>
      </c>
      <c r="P11" s="27">
        <v>9.3482789999999998</v>
      </c>
      <c r="Q11" s="27">
        <v>9.5322530000000008</v>
      </c>
      <c r="R11" s="27">
        <v>8.0920889999999996</v>
      </c>
      <c r="S11" s="27">
        <v>7.650163</v>
      </c>
      <c r="T11" s="77"/>
      <c r="U11" s="77"/>
      <c r="V11" s="77"/>
    </row>
    <row r="12" spans="1:22" ht="17.25" thickBot="1" x14ac:dyDescent="0.35">
      <c r="A12" s="99" t="s">
        <v>9</v>
      </c>
      <c r="B12" s="186">
        <f t="shared" ref="B12:G12" si="0">B10-B9</f>
        <v>3.6994999999999996</v>
      </c>
      <c r="C12" s="89">
        <f t="shared" si="0"/>
        <v>3.1875280000000004</v>
      </c>
      <c r="D12" s="89">
        <f t="shared" si="0"/>
        <v>4.718299</v>
      </c>
      <c r="E12" s="89">
        <f t="shared" si="0"/>
        <v>3.5735650000000003</v>
      </c>
      <c r="F12" s="187">
        <f t="shared" si="0"/>
        <v>3.9504929999999998</v>
      </c>
      <c r="G12" s="187">
        <f t="shared" si="0"/>
        <v>2.3696279999999996</v>
      </c>
      <c r="H12" s="186">
        <f t="shared" ref="H12:M12" si="1">H10-H9</f>
        <v>2.6460729999999995</v>
      </c>
      <c r="I12" s="89">
        <f t="shared" si="1"/>
        <v>1.9372350000000003</v>
      </c>
      <c r="J12" s="89">
        <f t="shared" si="1"/>
        <v>2.0524579999999997</v>
      </c>
      <c r="K12" s="89">
        <f t="shared" si="1"/>
        <v>3.2217989999999999</v>
      </c>
      <c r="L12" s="187">
        <f t="shared" si="1"/>
        <v>2.0894970000000006</v>
      </c>
      <c r="M12" s="187">
        <f t="shared" si="1"/>
        <v>2.3638949999999994</v>
      </c>
      <c r="N12" s="186">
        <f t="shared" ref="N12:S12" si="2">N10-N9</f>
        <v>1.990772999999999</v>
      </c>
      <c r="O12" s="89">
        <f t="shared" si="2"/>
        <v>1.9552240000000012</v>
      </c>
      <c r="P12" s="89">
        <f t="shared" si="2"/>
        <v>1.7981179999999988</v>
      </c>
      <c r="Q12" s="89">
        <f t="shared" si="2"/>
        <v>1.939228</v>
      </c>
      <c r="R12" s="182">
        <f t="shared" si="2"/>
        <v>2.221768</v>
      </c>
      <c r="S12" s="182">
        <f t="shared" si="2"/>
        <v>1.9638240000000007</v>
      </c>
      <c r="T12" s="106"/>
    </row>
    <row r="13" spans="1:22" x14ac:dyDescent="0.3">
      <c r="G13" s="77"/>
    </row>
    <row r="14" spans="1:22" ht="17.25" thickBot="1" x14ac:dyDescent="0.35"/>
    <row r="15" spans="1:22" ht="16.5" customHeight="1" x14ac:dyDescent="0.3">
      <c r="K15" s="298" t="s">
        <v>40</v>
      </c>
      <c r="L15" s="308" t="s">
        <v>65</v>
      </c>
      <c r="M15" s="306"/>
      <c r="N15" s="307"/>
      <c r="O15" s="305" t="s">
        <v>67</v>
      </c>
      <c r="P15" s="306"/>
      <c r="Q15" s="307"/>
    </row>
    <row r="16" spans="1:22" x14ac:dyDescent="0.3">
      <c r="K16" s="299"/>
      <c r="L16" s="91" t="s">
        <v>41</v>
      </c>
      <c r="M16" s="92" t="s">
        <v>42</v>
      </c>
      <c r="N16" s="132" t="s">
        <v>43</v>
      </c>
      <c r="O16" s="93" t="s">
        <v>41</v>
      </c>
      <c r="P16" s="94" t="s">
        <v>42</v>
      </c>
      <c r="Q16" s="132" t="s">
        <v>43</v>
      </c>
    </row>
    <row r="17" spans="1:18" x14ac:dyDescent="0.3">
      <c r="K17" s="133" t="s">
        <v>6</v>
      </c>
      <c r="L17" s="52">
        <f>G9-F9</f>
        <v>-6.1439000000000021E-2</v>
      </c>
      <c r="M17" s="96">
        <f>M9-L9</f>
        <v>-0.18855099999999947</v>
      </c>
      <c r="N17" s="185">
        <f>S9-R9</f>
        <v>-0.33316299999999988</v>
      </c>
      <c r="O17" s="97">
        <f>G9-C9</f>
        <v>0.4118170000000001</v>
      </c>
      <c r="P17" s="98">
        <f>M9-I9</f>
        <v>-0.78270799999999952</v>
      </c>
      <c r="Q17" s="185">
        <f>S9-O9</f>
        <v>-2.2885159999999996</v>
      </c>
    </row>
    <row r="18" spans="1:18" x14ac:dyDescent="0.3">
      <c r="K18" s="133" t="s">
        <v>7</v>
      </c>
      <c r="L18" s="52">
        <f>G10-F10</f>
        <v>-1.6423040000000002</v>
      </c>
      <c r="M18" s="96">
        <f>M10-L10</f>
        <v>8.5846999999999341E-2</v>
      </c>
      <c r="N18" s="185">
        <f t="shared" ref="N18:N19" si="3">S10-R10</f>
        <v>-0.59110699999999916</v>
      </c>
      <c r="O18" s="97">
        <f t="shared" ref="O18:O19" si="4">G10-C10</f>
        <v>-0.40608300000000064</v>
      </c>
      <c r="P18" s="98">
        <f t="shared" ref="P18:P19" si="5">M10-I10</f>
        <v>-0.35604800000000036</v>
      </c>
      <c r="Q18" s="185">
        <f t="shared" ref="Q18:Q19" si="6">S10-O10</f>
        <v>-2.2799160000000001</v>
      </c>
    </row>
    <row r="19" spans="1:18" x14ac:dyDescent="0.3">
      <c r="K19" s="133" t="s">
        <v>11</v>
      </c>
      <c r="L19" s="52">
        <f>G11-F11</f>
        <v>-0.7847110000000006</v>
      </c>
      <c r="M19" s="96">
        <f>M11-L11</f>
        <v>-6.1760999999999733E-2</v>
      </c>
      <c r="N19" s="185">
        <f t="shared" si="3"/>
        <v>-0.4419259999999996</v>
      </c>
      <c r="O19" s="97">
        <f t="shared" si="4"/>
        <v>1.0010999999999548E-2</v>
      </c>
      <c r="P19" s="98">
        <f t="shared" si="5"/>
        <v>-0.5919610000000004</v>
      </c>
      <c r="Q19" s="185">
        <f t="shared" si="6"/>
        <v>-2.2839239999999998</v>
      </c>
    </row>
    <row r="20" spans="1:18" ht="17.25" thickBot="1" x14ac:dyDescent="0.35">
      <c r="K20" s="134" t="s">
        <v>60</v>
      </c>
      <c r="L20" s="216">
        <f>G12-(F12)</f>
        <v>-1.5808650000000002</v>
      </c>
      <c r="M20" s="135">
        <f>M12-(L12)</f>
        <v>0.27439799999999881</v>
      </c>
      <c r="N20" s="220">
        <f>S12-(R12)</f>
        <v>-0.25794399999999928</v>
      </c>
      <c r="O20" s="221">
        <f>G12-(C12)</f>
        <v>-0.81790000000000074</v>
      </c>
      <c r="P20" s="222">
        <f>M12-(I12)</f>
        <v>0.42665999999999915</v>
      </c>
      <c r="Q20" s="220">
        <f>S12-(O12)</f>
        <v>8.5999999999994969E-3</v>
      </c>
    </row>
    <row r="31" spans="1:18" ht="13.9" customHeight="1" x14ac:dyDescent="0.3">
      <c r="A31" s="257" t="s">
        <v>49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1"/>
      <c r="R31" s="1"/>
    </row>
    <row r="32" spans="1:18" s="3" customFormat="1" ht="13.5" thickBot="1" x14ac:dyDescent="0.3">
      <c r="A32" s="3" t="s">
        <v>58</v>
      </c>
    </row>
    <row r="33" spans="1:19" s="3" customFormat="1" ht="17.25" thickBot="1" x14ac:dyDescent="0.35">
      <c r="A33" s="295" t="s">
        <v>36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7"/>
    </row>
    <row r="34" spans="1:19" s="3" customFormat="1" ht="17.25" thickBot="1" x14ac:dyDescent="0.35">
      <c r="A34" s="295" t="s">
        <v>50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7"/>
    </row>
    <row r="35" spans="1:19" s="3" customFormat="1" ht="17.25" thickBot="1" x14ac:dyDescent="0.35">
      <c r="A35" s="295" t="s">
        <v>47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7"/>
    </row>
    <row r="36" spans="1:19" ht="17.25" thickBot="1" x14ac:dyDescent="0.35">
      <c r="A36" s="295" t="s">
        <v>51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7"/>
    </row>
    <row r="37" spans="1:19" x14ac:dyDescent="0.3">
      <c r="A37" s="81"/>
      <c r="B37" s="300" t="s">
        <v>0</v>
      </c>
      <c r="C37" s="300"/>
      <c r="D37" s="300"/>
      <c r="E37" s="300"/>
      <c r="F37" s="300"/>
      <c r="G37" s="300"/>
      <c r="H37" s="300" t="s">
        <v>16</v>
      </c>
      <c r="I37" s="300"/>
      <c r="J37" s="300"/>
      <c r="K37" s="300"/>
      <c r="L37" s="300"/>
      <c r="M37" s="301"/>
      <c r="N37" s="300" t="s">
        <v>15</v>
      </c>
      <c r="O37" s="300"/>
      <c r="P37" s="300"/>
      <c r="Q37" s="300"/>
      <c r="R37" s="300"/>
      <c r="S37" s="301"/>
    </row>
    <row r="38" spans="1:19" s="108" customFormat="1" x14ac:dyDescent="0.3">
      <c r="A38" s="107"/>
      <c r="B38" s="103">
        <v>2018</v>
      </c>
      <c r="C38" s="104">
        <v>2019</v>
      </c>
      <c r="D38" s="104">
        <v>2020</v>
      </c>
      <c r="E38" s="104">
        <v>2021</v>
      </c>
      <c r="F38" s="105">
        <v>2022</v>
      </c>
      <c r="G38" s="105">
        <v>2023</v>
      </c>
      <c r="H38" s="103">
        <v>2018</v>
      </c>
      <c r="I38" s="104">
        <v>2019</v>
      </c>
      <c r="J38" s="104">
        <v>2020</v>
      </c>
      <c r="K38" s="104">
        <v>2021</v>
      </c>
      <c r="L38" s="105">
        <v>2022</v>
      </c>
      <c r="M38" s="105">
        <v>2023</v>
      </c>
      <c r="N38" s="103">
        <v>2018</v>
      </c>
      <c r="O38" s="104">
        <v>2019</v>
      </c>
      <c r="P38" s="104">
        <v>2020</v>
      </c>
      <c r="Q38" s="104">
        <v>2021</v>
      </c>
      <c r="R38" s="104">
        <v>2022</v>
      </c>
      <c r="S38" s="104">
        <v>2023</v>
      </c>
    </row>
    <row r="39" spans="1:19" x14ac:dyDescent="0.3">
      <c r="A39" s="95" t="s">
        <v>6</v>
      </c>
      <c r="B39" s="181">
        <v>6.956696</v>
      </c>
      <c r="C39" s="27">
        <v>6.3954899999999997</v>
      </c>
      <c r="D39" s="27">
        <v>12.638055</v>
      </c>
      <c r="E39" s="27">
        <v>10.570947</v>
      </c>
      <c r="F39" s="28">
        <v>3.9355920000000002</v>
      </c>
      <c r="G39" s="28">
        <v>9.2275410000000004</v>
      </c>
      <c r="H39" s="181">
        <v>8.1161899999999996</v>
      </c>
      <c r="I39" s="27">
        <v>9.5876280000000005</v>
      </c>
      <c r="J39" s="27">
        <v>10.51097</v>
      </c>
      <c r="K39" s="27">
        <v>8.3077799999999993</v>
      </c>
      <c r="L39" s="28">
        <v>8.0742239999999992</v>
      </c>
      <c r="M39" s="28">
        <v>7.515174</v>
      </c>
      <c r="N39" s="181">
        <v>18.361305000000002</v>
      </c>
      <c r="O39" s="27">
        <v>17.056190999999998</v>
      </c>
      <c r="P39" s="27">
        <v>16.879393</v>
      </c>
      <c r="Q39" s="27">
        <v>16.735759999999999</v>
      </c>
      <c r="R39" s="27">
        <v>12.954769000000001</v>
      </c>
      <c r="S39" s="27">
        <v>12.484605999999999</v>
      </c>
    </row>
    <row r="40" spans="1:19" x14ac:dyDescent="0.3">
      <c r="A40" s="95" t="s">
        <v>7</v>
      </c>
      <c r="B40" s="181">
        <v>16.230874</v>
      </c>
      <c r="C40" s="27">
        <v>13.036531</v>
      </c>
      <c r="D40" s="27">
        <v>13.314301</v>
      </c>
      <c r="E40" s="27">
        <v>13.353698</v>
      </c>
      <c r="F40" s="28">
        <v>9.6176250000000003</v>
      </c>
      <c r="G40" s="28">
        <v>8.8715729999999997</v>
      </c>
      <c r="H40" s="181">
        <v>13.139767000000001</v>
      </c>
      <c r="I40" s="27">
        <v>12.902093000000001</v>
      </c>
      <c r="J40" s="27">
        <v>14.355596</v>
      </c>
      <c r="K40" s="27">
        <v>13.752191</v>
      </c>
      <c r="L40" s="28">
        <v>9.9890369999999997</v>
      </c>
      <c r="M40" s="28">
        <v>10.321509000000001</v>
      </c>
      <c r="N40" s="181">
        <v>21.501512999999999</v>
      </c>
      <c r="O40" s="27">
        <v>19.777937000000001</v>
      </c>
      <c r="P40" s="27">
        <v>19.409403000000001</v>
      </c>
      <c r="Q40" s="27">
        <v>19.384712</v>
      </c>
      <c r="R40" s="27">
        <v>16.432924</v>
      </c>
      <c r="S40" s="27">
        <v>14.59778</v>
      </c>
    </row>
    <row r="41" spans="1:19" x14ac:dyDescent="0.3">
      <c r="A41" s="95" t="s">
        <v>11</v>
      </c>
      <c r="B41" s="181">
        <v>11.009847000000001</v>
      </c>
      <c r="C41" s="27">
        <v>9.5078239999999994</v>
      </c>
      <c r="D41" s="27">
        <v>12.924697999999999</v>
      </c>
      <c r="E41" s="27">
        <v>11.819561</v>
      </c>
      <c r="F41" s="28">
        <v>6.473611</v>
      </c>
      <c r="G41" s="28">
        <v>9.0618219999999994</v>
      </c>
      <c r="H41" s="181">
        <v>10.350604000000001</v>
      </c>
      <c r="I41" s="27">
        <v>11.074251</v>
      </c>
      <c r="J41" s="27">
        <v>12.164705</v>
      </c>
      <c r="K41" s="27">
        <v>10.723155</v>
      </c>
      <c r="L41" s="28">
        <v>8.9175780000000007</v>
      </c>
      <c r="M41" s="28">
        <v>8.7456980000000009</v>
      </c>
      <c r="N41" s="181">
        <v>19.715589999999999</v>
      </c>
      <c r="O41" s="27">
        <v>18.228867000000001</v>
      </c>
      <c r="P41" s="27">
        <v>17.942350000000001</v>
      </c>
      <c r="Q41" s="27">
        <v>17.852644999999999</v>
      </c>
      <c r="R41" s="27">
        <v>14.434771</v>
      </c>
      <c r="S41" s="27">
        <v>13.379384</v>
      </c>
    </row>
    <row r="42" spans="1:19" ht="17.25" thickBot="1" x14ac:dyDescent="0.35">
      <c r="A42" s="99" t="s">
        <v>9</v>
      </c>
      <c r="B42" s="183">
        <f t="shared" ref="B42:G42" si="7">B40-B39</f>
        <v>9.2741779999999991</v>
      </c>
      <c r="C42" s="89">
        <f t="shared" si="7"/>
        <v>6.6410410000000004</v>
      </c>
      <c r="D42" s="89">
        <f t="shared" si="7"/>
        <v>0.67624600000000079</v>
      </c>
      <c r="E42" s="89">
        <f t="shared" si="7"/>
        <v>2.7827509999999993</v>
      </c>
      <c r="F42" s="187">
        <f t="shared" si="7"/>
        <v>5.6820330000000006</v>
      </c>
      <c r="G42" s="187">
        <f t="shared" si="7"/>
        <v>-0.35596800000000073</v>
      </c>
      <c r="H42" s="186">
        <f t="shared" ref="H42:M42" si="8">H40-H39</f>
        <v>5.0235770000000013</v>
      </c>
      <c r="I42" s="89">
        <f t="shared" si="8"/>
        <v>3.3144650000000002</v>
      </c>
      <c r="J42" s="89">
        <f t="shared" si="8"/>
        <v>3.8446259999999999</v>
      </c>
      <c r="K42" s="89">
        <f t="shared" si="8"/>
        <v>5.4444110000000006</v>
      </c>
      <c r="L42" s="187">
        <f t="shared" si="8"/>
        <v>1.9148130000000005</v>
      </c>
      <c r="M42" s="187">
        <f t="shared" si="8"/>
        <v>2.8063350000000007</v>
      </c>
      <c r="N42" s="186">
        <f t="shared" ref="N42:S42" si="9">N40-N39</f>
        <v>3.1402079999999977</v>
      </c>
      <c r="O42" s="89">
        <f t="shared" si="9"/>
        <v>2.7217460000000031</v>
      </c>
      <c r="P42" s="89">
        <f t="shared" si="9"/>
        <v>2.5300100000000008</v>
      </c>
      <c r="Q42" s="89">
        <f t="shared" si="9"/>
        <v>2.6489520000000013</v>
      </c>
      <c r="R42" s="89">
        <f t="shared" si="9"/>
        <v>3.4781549999999992</v>
      </c>
      <c r="S42" s="89">
        <f t="shared" si="9"/>
        <v>2.1131740000000008</v>
      </c>
    </row>
    <row r="44" spans="1:19" ht="17.25" thickBot="1" x14ac:dyDescent="0.35"/>
    <row r="45" spans="1:19" ht="16.5" customHeight="1" x14ac:dyDescent="0.3">
      <c r="K45" s="298" t="s">
        <v>40</v>
      </c>
      <c r="L45" s="308" t="s">
        <v>65</v>
      </c>
      <c r="M45" s="306"/>
      <c r="N45" s="307"/>
      <c r="O45" s="305" t="s">
        <v>67</v>
      </c>
      <c r="P45" s="306"/>
      <c r="Q45" s="307"/>
    </row>
    <row r="46" spans="1:19" x14ac:dyDescent="0.3">
      <c r="K46" s="299"/>
      <c r="L46" s="91" t="s">
        <v>41</v>
      </c>
      <c r="M46" s="92" t="s">
        <v>42</v>
      </c>
      <c r="N46" s="132" t="s">
        <v>43</v>
      </c>
      <c r="O46" s="93" t="s">
        <v>41</v>
      </c>
      <c r="P46" s="94" t="s">
        <v>42</v>
      </c>
      <c r="Q46" s="132" t="s">
        <v>43</v>
      </c>
    </row>
    <row r="47" spans="1:19" x14ac:dyDescent="0.3">
      <c r="K47" s="133" t="s">
        <v>6</v>
      </c>
      <c r="L47" s="52">
        <f>G39-F39</f>
        <v>5.2919490000000007</v>
      </c>
      <c r="M47" s="96">
        <f>M39-L39</f>
        <v>-0.55904999999999916</v>
      </c>
      <c r="N47" s="185">
        <f>S39-R39</f>
        <v>-0.47016300000000122</v>
      </c>
      <c r="O47" s="97">
        <f>G39-C39</f>
        <v>2.8320510000000008</v>
      </c>
      <c r="P47" s="98">
        <f>M39-I39</f>
        <v>-2.0724540000000005</v>
      </c>
      <c r="Q47" s="185">
        <f>S39-O39</f>
        <v>-4.5715849999999989</v>
      </c>
    </row>
    <row r="48" spans="1:19" x14ac:dyDescent="0.3">
      <c r="K48" s="133" t="s">
        <v>7</v>
      </c>
      <c r="L48" s="52">
        <f>G40-F40</f>
        <v>-0.7460520000000006</v>
      </c>
      <c r="M48" s="96">
        <f>M40-L40</f>
        <v>0.33247200000000099</v>
      </c>
      <c r="N48" s="185">
        <f t="shared" ref="N48:N49" si="10">S40-R40</f>
        <v>-1.8351439999999997</v>
      </c>
      <c r="O48" s="97">
        <f t="shared" ref="O48:O49" si="11">G40-C40</f>
        <v>-4.1649580000000004</v>
      </c>
      <c r="P48" s="98">
        <f t="shared" ref="P48:P49" si="12">M40-I40</f>
        <v>-2.580584</v>
      </c>
      <c r="Q48" s="185">
        <f t="shared" ref="Q48:Q49" si="13">S40-O40</f>
        <v>-5.1801570000000012</v>
      </c>
    </row>
    <row r="49" spans="11:17" x14ac:dyDescent="0.3">
      <c r="K49" s="133" t="s">
        <v>11</v>
      </c>
      <c r="L49" s="52">
        <f>G41-F41</f>
        <v>2.5882109999999994</v>
      </c>
      <c r="M49" s="96">
        <f>M41-L41</f>
        <v>-0.17187999999999981</v>
      </c>
      <c r="N49" s="185">
        <f t="shared" si="10"/>
        <v>-1.0553869999999996</v>
      </c>
      <c r="O49" s="97">
        <f t="shared" si="11"/>
        <v>-0.44600200000000001</v>
      </c>
      <c r="P49" s="98">
        <f t="shared" si="12"/>
        <v>-2.3285529999999994</v>
      </c>
      <c r="Q49" s="185">
        <f t="shared" si="13"/>
        <v>-4.8494830000000011</v>
      </c>
    </row>
    <row r="50" spans="11:17" ht="17.25" thickBot="1" x14ac:dyDescent="0.35">
      <c r="K50" s="134" t="s">
        <v>60</v>
      </c>
      <c r="L50" s="216">
        <f>G42-(F42)</f>
        <v>-6.0380010000000013</v>
      </c>
      <c r="M50" s="135">
        <f>M42-(L42)</f>
        <v>0.89152200000000015</v>
      </c>
      <c r="N50" s="220">
        <f>S42-(R42)</f>
        <v>-1.3649809999999984</v>
      </c>
      <c r="O50" s="221">
        <f>G42-(C42)</f>
        <v>-6.9970090000000011</v>
      </c>
      <c r="P50" s="222">
        <f>M42-(I42)</f>
        <v>-0.50812999999999953</v>
      </c>
      <c r="Q50" s="220">
        <f>S42-(O42)</f>
        <v>-0.60857200000000233</v>
      </c>
    </row>
  </sheetData>
  <mergeCells count="22">
    <mergeCell ref="B37:G37"/>
    <mergeCell ref="H37:M37"/>
    <mergeCell ref="N37:S37"/>
    <mergeCell ref="K45:K46"/>
    <mergeCell ref="L45:N45"/>
    <mergeCell ref="O45:Q45"/>
    <mergeCell ref="A36:S36"/>
    <mergeCell ref="A35:S35"/>
    <mergeCell ref="K15:K16"/>
    <mergeCell ref="B7:G7"/>
    <mergeCell ref="H7:M7"/>
    <mergeCell ref="N7:S7"/>
    <mergeCell ref="A31:P31"/>
    <mergeCell ref="A33:S33"/>
    <mergeCell ref="A34:S34"/>
    <mergeCell ref="L15:N15"/>
    <mergeCell ref="O15:Q15"/>
    <mergeCell ref="A1:P1"/>
    <mergeCell ref="A3:S3"/>
    <mergeCell ref="A4:S4"/>
    <mergeCell ref="A5:S5"/>
    <mergeCell ref="A6:S6"/>
  </mergeCells>
  <pageMargins left="0.7" right="0.7" top="0.75" bottom="0.75" header="0.3" footer="0.3"/>
  <pageSetup paperSize="9" scale="4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20A2-F6D4-4E57-A566-89256AC60A3E}">
  <sheetPr>
    <tabColor theme="4" tint="0.79998168889431442"/>
  </sheetPr>
  <dimension ref="A1:DU50"/>
  <sheetViews>
    <sheetView zoomScaleNormal="100" workbookViewId="0"/>
  </sheetViews>
  <sheetFormatPr defaultColWidth="9.140625" defaultRowHeight="16.5" x14ac:dyDescent="0.3"/>
  <cols>
    <col min="1" max="16384" width="9.140625" style="2"/>
  </cols>
  <sheetData>
    <row r="1" spans="1:21" x14ac:dyDescent="0.3">
      <c r="A1" s="109" t="s">
        <v>52</v>
      </c>
    </row>
    <row r="2" spans="1:21" s="3" customFormat="1" ht="13.5" thickBot="1" x14ac:dyDescent="0.3">
      <c r="A2" s="3" t="s">
        <v>58</v>
      </c>
    </row>
    <row r="3" spans="1:21" s="3" customFormat="1" ht="17.25" thickBot="1" x14ac:dyDescent="0.35">
      <c r="A3" s="295" t="s">
        <v>36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</row>
    <row r="4" spans="1:21" s="3" customFormat="1" ht="17.25" thickBot="1" x14ac:dyDescent="0.35">
      <c r="A4" s="295" t="s">
        <v>37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7"/>
    </row>
    <row r="5" spans="1:21" s="3" customFormat="1" ht="17.25" thickBot="1" x14ac:dyDescent="0.35">
      <c r="A5" s="295" t="s">
        <v>53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</row>
    <row r="6" spans="1:21" ht="17.25" thickBot="1" x14ac:dyDescent="0.35">
      <c r="A6" s="311" t="s">
        <v>54</v>
      </c>
      <c r="B6" s="312"/>
      <c r="C6" s="312"/>
      <c r="D6" s="312"/>
      <c r="E6" s="312"/>
      <c r="F6" s="312"/>
      <c r="G6" s="312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21" x14ac:dyDescent="0.3">
      <c r="A7" s="237"/>
      <c r="B7" s="313" t="s">
        <v>0</v>
      </c>
      <c r="C7" s="313"/>
      <c r="D7" s="313"/>
      <c r="E7" s="314"/>
      <c r="F7" s="314"/>
      <c r="G7" s="315"/>
      <c r="H7" s="300" t="s">
        <v>16</v>
      </c>
      <c r="I7" s="300"/>
      <c r="J7" s="300"/>
      <c r="K7" s="300"/>
      <c r="L7" s="300"/>
      <c r="M7" s="301"/>
      <c r="N7" s="300" t="s">
        <v>15</v>
      </c>
      <c r="O7" s="300"/>
      <c r="P7" s="300"/>
      <c r="Q7" s="300"/>
      <c r="R7" s="300"/>
      <c r="S7" s="301"/>
    </row>
    <row r="8" spans="1:21" x14ac:dyDescent="0.3">
      <c r="A8" s="238"/>
      <c r="B8" s="104">
        <v>2018</v>
      </c>
      <c r="C8" s="104">
        <v>2019</v>
      </c>
      <c r="D8" s="104">
        <v>2020</v>
      </c>
      <c r="E8" s="104">
        <v>2021</v>
      </c>
      <c r="F8" s="105">
        <v>2022</v>
      </c>
      <c r="G8" s="239">
        <v>2023</v>
      </c>
      <c r="H8" s="234">
        <v>2018</v>
      </c>
      <c r="I8" s="104">
        <v>2019</v>
      </c>
      <c r="J8" s="104">
        <v>2020</v>
      </c>
      <c r="K8" s="104">
        <v>2021</v>
      </c>
      <c r="L8" s="104">
        <v>2022</v>
      </c>
      <c r="M8" s="104">
        <v>2023</v>
      </c>
      <c r="N8" s="82">
        <v>2018</v>
      </c>
      <c r="O8" s="104">
        <v>2019</v>
      </c>
      <c r="P8" s="104">
        <v>2020</v>
      </c>
      <c r="Q8" s="104">
        <v>2021</v>
      </c>
      <c r="R8" s="104">
        <v>2022</v>
      </c>
      <c r="S8" s="104">
        <v>2023</v>
      </c>
      <c r="T8" s="110"/>
    </row>
    <row r="9" spans="1:21" x14ac:dyDescent="0.3">
      <c r="A9" s="240" t="s">
        <v>6</v>
      </c>
      <c r="B9" s="27">
        <v>30.724775999999999</v>
      </c>
      <c r="C9" s="27">
        <v>30.2348</v>
      </c>
      <c r="D9" s="27">
        <v>31.684532999999998</v>
      </c>
      <c r="E9" s="27">
        <v>29.252243</v>
      </c>
      <c r="F9" s="28">
        <v>29.677803999999998</v>
      </c>
      <c r="G9" s="241">
        <v>30.931401000000001</v>
      </c>
      <c r="H9" s="235">
        <v>29.080501999999999</v>
      </c>
      <c r="I9" s="27">
        <v>28.837488</v>
      </c>
      <c r="J9" s="27">
        <v>30.212244999999999</v>
      </c>
      <c r="K9" s="27">
        <v>30.546512</v>
      </c>
      <c r="L9" s="27">
        <v>29.922004999999999</v>
      </c>
      <c r="M9" s="27">
        <v>29.375350000000001</v>
      </c>
      <c r="N9" s="181">
        <v>33.777496999999997</v>
      </c>
      <c r="O9" s="27">
        <v>33.936959999999999</v>
      </c>
      <c r="P9" s="27">
        <v>35.847392999999997</v>
      </c>
      <c r="Q9" s="27">
        <v>35.313358999999998</v>
      </c>
      <c r="R9" s="27">
        <v>34.510840999999999</v>
      </c>
      <c r="S9" s="27">
        <v>33.547801</v>
      </c>
      <c r="T9" s="111"/>
      <c r="U9" s="77"/>
    </row>
    <row r="10" spans="1:21" x14ac:dyDescent="0.3">
      <c r="A10" s="240" t="s">
        <v>7</v>
      </c>
      <c r="B10" s="27">
        <v>42.919916000000001</v>
      </c>
      <c r="C10" s="27">
        <v>41.413710999999999</v>
      </c>
      <c r="D10" s="27">
        <v>43.34122</v>
      </c>
      <c r="E10" s="27">
        <v>42.096035999999998</v>
      </c>
      <c r="F10" s="28">
        <v>42.144798999999999</v>
      </c>
      <c r="G10" s="241">
        <v>43.644025999999997</v>
      </c>
      <c r="H10" s="235">
        <v>41.913654000000001</v>
      </c>
      <c r="I10" s="27">
        <v>41.062187999999999</v>
      </c>
      <c r="J10" s="27">
        <v>43.310651999999997</v>
      </c>
      <c r="K10" s="27">
        <v>42.999014000000003</v>
      </c>
      <c r="L10" s="27">
        <v>42.173687999999999</v>
      </c>
      <c r="M10" s="27">
        <v>41.328310999999999</v>
      </c>
      <c r="N10" s="181">
        <v>51.636149000000003</v>
      </c>
      <c r="O10" s="27">
        <v>51.400201000000003</v>
      </c>
      <c r="P10" s="27">
        <v>53.515048999999998</v>
      </c>
      <c r="Q10" s="27">
        <v>52.635606000000003</v>
      </c>
      <c r="R10" s="27">
        <v>51.769404000000002</v>
      </c>
      <c r="S10" s="27">
        <v>50.670225000000002</v>
      </c>
      <c r="T10" s="111"/>
      <c r="U10" s="77"/>
    </row>
    <row r="11" spans="1:21" x14ac:dyDescent="0.3">
      <c r="A11" s="240" t="s">
        <v>11</v>
      </c>
      <c r="B11" s="27">
        <v>36.892505999999997</v>
      </c>
      <c r="C11" s="27">
        <v>35.887515</v>
      </c>
      <c r="D11" s="27">
        <v>37.579729999999998</v>
      </c>
      <c r="E11" s="27">
        <v>35.736752000000003</v>
      </c>
      <c r="F11" s="28">
        <v>35.948807000000002</v>
      </c>
      <c r="G11" s="241">
        <v>37.322198</v>
      </c>
      <c r="H11" s="235">
        <v>35.576796999999999</v>
      </c>
      <c r="I11" s="27">
        <v>35.019198000000003</v>
      </c>
      <c r="J11" s="27">
        <v>36.832998000000003</v>
      </c>
      <c r="K11" s="27">
        <v>36.835056999999999</v>
      </c>
      <c r="L11" s="27">
        <v>36.093933</v>
      </c>
      <c r="M11" s="27">
        <v>35.385596</v>
      </c>
      <c r="N11" s="181">
        <v>42.808523000000001</v>
      </c>
      <c r="O11" s="27">
        <v>42.763162000000001</v>
      </c>
      <c r="P11" s="27">
        <v>44.777441000000003</v>
      </c>
      <c r="Q11" s="27">
        <v>44.066068000000001</v>
      </c>
      <c r="R11" s="27">
        <v>43.220641000000001</v>
      </c>
      <c r="S11" s="27">
        <v>42.171064000000001</v>
      </c>
      <c r="T11" s="111"/>
      <c r="U11" s="77"/>
    </row>
    <row r="12" spans="1:21" ht="17.25" thickBot="1" x14ac:dyDescent="0.35">
      <c r="A12" s="242" t="s">
        <v>9</v>
      </c>
      <c r="B12" s="243">
        <f>B10-B9</f>
        <v>12.195140000000002</v>
      </c>
      <c r="C12" s="243">
        <f t="shared" ref="C12:G12" si="0">C10-C9</f>
        <v>11.178910999999999</v>
      </c>
      <c r="D12" s="244">
        <f t="shared" si="0"/>
        <v>11.656687000000002</v>
      </c>
      <c r="E12" s="244">
        <f t="shared" si="0"/>
        <v>12.843792999999998</v>
      </c>
      <c r="F12" s="244">
        <f t="shared" si="0"/>
        <v>12.466995000000001</v>
      </c>
      <c r="G12" s="245">
        <f t="shared" si="0"/>
        <v>12.712624999999996</v>
      </c>
      <c r="H12" s="236">
        <v>12.833152000000002</v>
      </c>
      <c r="I12" s="89">
        <v>12.224699999999999</v>
      </c>
      <c r="J12" s="182">
        <v>13.098406999999998</v>
      </c>
      <c r="K12" s="182">
        <v>12.452502000000003</v>
      </c>
      <c r="L12" s="182">
        <v>12.251683</v>
      </c>
      <c r="M12" s="182">
        <v>11.952960999999998</v>
      </c>
      <c r="N12" s="186">
        <f>N10-N9</f>
        <v>17.858652000000006</v>
      </c>
      <c r="O12" s="89">
        <f t="shared" ref="O12:S12" si="1">O10-O9</f>
        <v>17.463241000000004</v>
      </c>
      <c r="P12" s="89">
        <f t="shared" si="1"/>
        <v>17.667656000000001</v>
      </c>
      <c r="Q12" s="182">
        <f t="shared" si="1"/>
        <v>17.322247000000004</v>
      </c>
      <c r="R12" s="182">
        <f t="shared" si="1"/>
        <v>17.258563000000002</v>
      </c>
      <c r="S12" s="182">
        <f t="shared" si="1"/>
        <v>17.122424000000002</v>
      </c>
      <c r="T12" s="111"/>
      <c r="U12" s="77"/>
    </row>
    <row r="14" spans="1:21" ht="17.25" thickBot="1" x14ac:dyDescent="0.35"/>
    <row r="15" spans="1:21" ht="16.5" customHeight="1" x14ac:dyDescent="0.3">
      <c r="K15" s="298" t="s">
        <v>40</v>
      </c>
      <c r="L15" s="308" t="s">
        <v>65</v>
      </c>
      <c r="M15" s="306"/>
      <c r="N15" s="307"/>
      <c r="O15" s="305" t="s">
        <v>67</v>
      </c>
      <c r="P15" s="306"/>
      <c r="Q15" s="307"/>
    </row>
    <row r="16" spans="1:21" x14ac:dyDescent="0.3">
      <c r="K16" s="299"/>
      <c r="L16" s="91" t="s">
        <v>41</v>
      </c>
      <c r="M16" s="92" t="s">
        <v>42</v>
      </c>
      <c r="N16" s="132" t="s">
        <v>43</v>
      </c>
      <c r="O16" s="93" t="s">
        <v>41</v>
      </c>
      <c r="P16" s="94" t="s">
        <v>42</v>
      </c>
      <c r="Q16" s="132" t="s">
        <v>43</v>
      </c>
    </row>
    <row r="17" spans="1:17" x14ac:dyDescent="0.3">
      <c r="K17" s="133" t="s">
        <v>6</v>
      </c>
      <c r="L17" s="52">
        <f>G9-F9</f>
        <v>1.2535970000000027</v>
      </c>
      <c r="M17" s="96">
        <f>M9-L9</f>
        <v>-0.54665499999999767</v>
      </c>
      <c r="N17" s="185">
        <f>S9-R9</f>
        <v>-0.96303999999999945</v>
      </c>
      <c r="O17" s="97">
        <f>G9-C9</f>
        <v>0.69660100000000114</v>
      </c>
      <c r="P17" s="98">
        <f>M9-I9</f>
        <v>0.53786200000000051</v>
      </c>
      <c r="Q17" s="185">
        <f>S9-O9</f>
        <v>-0.38915899999999937</v>
      </c>
    </row>
    <row r="18" spans="1:17" x14ac:dyDescent="0.3">
      <c r="K18" s="133" t="s">
        <v>7</v>
      </c>
      <c r="L18" s="52">
        <f>G10-F10</f>
        <v>1.4992269999999976</v>
      </c>
      <c r="M18" s="96">
        <f>M10-L10</f>
        <v>-0.84537699999999916</v>
      </c>
      <c r="N18" s="185">
        <f t="shared" ref="N18:N19" si="2">S10-R10</f>
        <v>-1.0991789999999995</v>
      </c>
      <c r="O18" s="97">
        <f t="shared" ref="O18:O19" si="3">G10-C10</f>
        <v>2.2303149999999974</v>
      </c>
      <c r="P18" s="98">
        <f t="shared" ref="P18:P19" si="4">M10-I10</f>
        <v>0.26612300000000033</v>
      </c>
      <c r="Q18" s="185">
        <f t="shared" ref="Q18:Q19" si="5">S10-O10</f>
        <v>-0.72997600000000062</v>
      </c>
    </row>
    <row r="19" spans="1:17" x14ac:dyDescent="0.3">
      <c r="K19" s="133" t="s">
        <v>11</v>
      </c>
      <c r="L19" s="52">
        <f>G11-F11</f>
        <v>1.373390999999998</v>
      </c>
      <c r="M19" s="96">
        <f>M11-L11</f>
        <v>-0.70833700000000022</v>
      </c>
      <c r="N19" s="185">
        <f t="shared" si="2"/>
        <v>-1.0495769999999993</v>
      </c>
      <c r="O19" s="97">
        <f t="shared" si="3"/>
        <v>1.4346829999999997</v>
      </c>
      <c r="P19" s="98">
        <f t="shared" si="4"/>
        <v>0.36639799999999667</v>
      </c>
      <c r="Q19" s="185">
        <f t="shared" si="5"/>
        <v>-0.59209800000000001</v>
      </c>
    </row>
    <row r="20" spans="1:17" ht="17.25" thickBot="1" x14ac:dyDescent="0.35">
      <c r="K20" s="134" t="s">
        <v>60</v>
      </c>
      <c r="L20" s="216">
        <f>G12-(F12)</f>
        <v>0.24562999999999491</v>
      </c>
      <c r="M20" s="135">
        <f>M12-(L12)</f>
        <v>-0.29872200000000149</v>
      </c>
      <c r="N20" s="220">
        <f>S12-(R12)</f>
        <v>-0.13613900000000001</v>
      </c>
      <c r="O20" s="221">
        <f>G12-(C12)</f>
        <v>1.5337139999999962</v>
      </c>
      <c r="P20" s="222">
        <f>M12-(I12)</f>
        <v>-0.27173900000000017</v>
      </c>
      <c r="Q20" s="220">
        <f>S12-(O12)</f>
        <v>-0.34081700000000126</v>
      </c>
    </row>
    <row r="31" spans="1:17" x14ac:dyDescent="0.3">
      <c r="A31" s="109" t="s">
        <v>55</v>
      </c>
    </row>
    <row r="32" spans="1:17" s="3" customFormat="1" ht="13.5" thickBot="1" x14ac:dyDescent="0.3">
      <c r="A32" s="3" t="s">
        <v>58</v>
      </c>
    </row>
    <row r="33" spans="1:125" s="3" customFormat="1" ht="17.25" thickBot="1" x14ac:dyDescent="0.35">
      <c r="A33" s="295" t="s">
        <v>36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7"/>
    </row>
    <row r="34" spans="1:125" s="3" customFormat="1" ht="17.25" thickBot="1" x14ac:dyDescent="0.35">
      <c r="A34" s="295" t="s">
        <v>37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7"/>
    </row>
    <row r="35" spans="1:125" s="3" customFormat="1" ht="17.25" thickBot="1" x14ac:dyDescent="0.35">
      <c r="A35" s="295" t="s">
        <v>53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7"/>
    </row>
    <row r="36" spans="1:125" ht="17.25" thickBot="1" x14ac:dyDescent="0.35">
      <c r="A36" s="295" t="s">
        <v>56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7"/>
    </row>
    <row r="37" spans="1:125" x14ac:dyDescent="0.3">
      <c r="A37" s="81"/>
      <c r="B37" s="302" t="s">
        <v>0</v>
      </c>
      <c r="C37" s="302"/>
      <c r="D37" s="302"/>
      <c r="E37" s="303"/>
      <c r="F37" s="303"/>
      <c r="G37" s="304"/>
      <c r="H37" s="300" t="s">
        <v>16</v>
      </c>
      <c r="I37" s="300"/>
      <c r="J37" s="300"/>
      <c r="K37" s="300"/>
      <c r="L37" s="300"/>
      <c r="M37" s="301"/>
      <c r="N37" s="300" t="s">
        <v>15</v>
      </c>
      <c r="O37" s="300"/>
      <c r="P37" s="300"/>
      <c r="Q37" s="300"/>
      <c r="R37" s="300"/>
      <c r="S37" s="301"/>
    </row>
    <row r="38" spans="1:125" x14ac:dyDescent="0.3">
      <c r="A38" s="82"/>
      <c r="B38" s="104">
        <v>2018</v>
      </c>
      <c r="C38" s="104">
        <v>2019</v>
      </c>
      <c r="D38" s="104">
        <v>2020</v>
      </c>
      <c r="E38" s="104">
        <v>2021</v>
      </c>
      <c r="F38" s="104">
        <v>2022</v>
      </c>
      <c r="G38" s="104">
        <v>2023</v>
      </c>
      <c r="H38" s="82">
        <v>2018</v>
      </c>
      <c r="I38" s="104">
        <v>2019</v>
      </c>
      <c r="J38" s="104">
        <v>2020</v>
      </c>
      <c r="K38" s="104">
        <v>2021</v>
      </c>
      <c r="L38" s="104">
        <v>2022</v>
      </c>
      <c r="M38" s="104">
        <v>2023</v>
      </c>
      <c r="N38" s="82">
        <v>2018</v>
      </c>
      <c r="O38" s="104">
        <v>2019</v>
      </c>
      <c r="P38" s="104">
        <v>2020</v>
      </c>
      <c r="Q38" s="104">
        <v>2021</v>
      </c>
      <c r="R38" s="104">
        <v>2022</v>
      </c>
      <c r="S38" s="104">
        <v>2023</v>
      </c>
    </row>
    <row r="39" spans="1:125" x14ac:dyDescent="0.3">
      <c r="A39" s="86" t="s">
        <v>6</v>
      </c>
      <c r="B39" s="27">
        <v>52.829678000000001</v>
      </c>
      <c r="C39" s="27">
        <v>56.953693999999999</v>
      </c>
      <c r="D39" s="27">
        <v>53.360441999999999</v>
      </c>
      <c r="E39" s="27">
        <v>50.592350000000003</v>
      </c>
      <c r="F39" s="27">
        <v>48.960433999999999</v>
      </c>
      <c r="G39" s="27">
        <v>51.835625999999998</v>
      </c>
      <c r="H39" s="181">
        <v>49.437026000000003</v>
      </c>
      <c r="I39" s="27">
        <v>48.413801999999997</v>
      </c>
      <c r="J39" s="27">
        <v>49.727907999999999</v>
      </c>
      <c r="K39" s="27">
        <v>51.970112</v>
      </c>
      <c r="L39" s="27">
        <v>48.518089000000003</v>
      </c>
      <c r="M39" s="27">
        <v>47.451085999999997</v>
      </c>
      <c r="N39" s="181">
        <v>54.450353999999997</v>
      </c>
      <c r="O39" s="27">
        <v>54.538184000000001</v>
      </c>
      <c r="P39" s="27">
        <v>56.610438000000002</v>
      </c>
      <c r="Q39" s="27">
        <v>54.856141999999998</v>
      </c>
      <c r="R39" s="27">
        <v>53.985866999999999</v>
      </c>
      <c r="S39" s="27">
        <v>52.926338999999999</v>
      </c>
    </row>
    <row r="40" spans="1:125" x14ac:dyDescent="0.3">
      <c r="A40" s="86" t="s">
        <v>7</v>
      </c>
      <c r="B40" s="27">
        <v>59.496746999999999</v>
      </c>
      <c r="C40" s="27">
        <v>52.00311</v>
      </c>
      <c r="D40" s="27">
        <v>57.157311</v>
      </c>
      <c r="E40" s="27">
        <v>55.286997</v>
      </c>
      <c r="F40" s="27">
        <v>59.489325000000001</v>
      </c>
      <c r="G40" s="27">
        <v>58.1267</v>
      </c>
      <c r="H40" s="181">
        <v>60.463320000000003</v>
      </c>
      <c r="I40" s="27">
        <v>57.916535000000003</v>
      </c>
      <c r="J40" s="27">
        <v>60.897011999999997</v>
      </c>
      <c r="K40" s="27">
        <v>60.124811000000001</v>
      </c>
      <c r="L40" s="27">
        <v>57.26999</v>
      </c>
      <c r="M40" s="27">
        <v>57.611212000000002</v>
      </c>
      <c r="N40" s="181">
        <v>64.009246000000005</v>
      </c>
      <c r="O40" s="27">
        <v>64.004268999999994</v>
      </c>
      <c r="P40" s="27">
        <v>67.561637000000005</v>
      </c>
      <c r="Q40" s="27">
        <v>65.546059</v>
      </c>
      <c r="R40" s="27">
        <v>63.950420000000001</v>
      </c>
      <c r="S40" s="27">
        <v>64.182609999999997</v>
      </c>
    </row>
    <row r="41" spans="1:125" x14ac:dyDescent="0.3">
      <c r="A41" s="86" t="s">
        <v>11</v>
      </c>
      <c r="B41" s="27">
        <v>56.058883000000002</v>
      </c>
      <c r="C41" s="27">
        <v>54.546900999999998</v>
      </c>
      <c r="D41" s="27">
        <v>55.208067</v>
      </c>
      <c r="E41" s="27">
        <v>52.864932000000003</v>
      </c>
      <c r="F41" s="27">
        <v>54.031553000000002</v>
      </c>
      <c r="G41" s="27">
        <v>54.869728000000002</v>
      </c>
      <c r="H41" s="181">
        <v>54.790581000000003</v>
      </c>
      <c r="I41" s="27">
        <v>53.019874999999999</v>
      </c>
      <c r="J41" s="27">
        <v>55.137991</v>
      </c>
      <c r="K41" s="27">
        <v>55.910345</v>
      </c>
      <c r="L41" s="27">
        <v>52.737400999999998</v>
      </c>
      <c r="M41" s="27">
        <v>52.342455000000001</v>
      </c>
      <c r="N41" s="181">
        <v>59.095480999999999</v>
      </c>
      <c r="O41" s="27">
        <v>59.135339999999999</v>
      </c>
      <c r="P41" s="27">
        <v>61.929212</v>
      </c>
      <c r="Q41" s="27">
        <v>60.040360999999997</v>
      </c>
      <c r="R41" s="27">
        <v>58.809821999999997</v>
      </c>
      <c r="S41" s="27">
        <v>58.367527000000003</v>
      </c>
    </row>
    <row r="42" spans="1:125" s="112" customFormat="1" ht="17.25" thickBot="1" x14ac:dyDescent="0.35">
      <c r="A42" s="101" t="s">
        <v>9</v>
      </c>
      <c r="B42" s="182">
        <f t="shared" ref="B42:G42" si="6">B40-B39</f>
        <v>6.6670689999999979</v>
      </c>
      <c r="C42" s="182">
        <f t="shared" si="6"/>
        <v>-4.9505839999999992</v>
      </c>
      <c r="D42" s="182">
        <f t="shared" si="6"/>
        <v>3.7968690000000009</v>
      </c>
      <c r="E42" s="182">
        <f t="shared" si="6"/>
        <v>4.6946469999999962</v>
      </c>
      <c r="F42" s="182">
        <f t="shared" si="6"/>
        <v>10.528891000000002</v>
      </c>
      <c r="G42" s="182">
        <f t="shared" si="6"/>
        <v>6.2910740000000018</v>
      </c>
      <c r="H42" s="183">
        <f t="shared" ref="H42:M42" si="7">H40-H39</f>
        <v>11.026294</v>
      </c>
      <c r="I42" s="182">
        <f t="shared" si="7"/>
        <v>9.5027330000000063</v>
      </c>
      <c r="J42" s="182">
        <f t="shared" si="7"/>
        <v>11.169103999999997</v>
      </c>
      <c r="K42" s="182">
        <f t="shared" si="7"/>
        <v>8.1546990000000008</v>
      </c>
      <c r="L42" s="182">
        <f t="shared" si="7"/>
        <v>8.7519009999999966</v>
      </c>
      <c r="M42" s="182">
        <f t="shared" si="7"/>
        <v>10.160126000000005</v>
      </c>
      <c r="N42" s="183">
        <f t="shared" ref="N42:S42" si="8">N40-N39</f>
        <v>9.5588920000000073</v>
      </c>
      <c r="O42" s="182">
        <f t="shared" si="8"/>
        <v>9.4660849999999925</v>
      </c>
      <c r="P42" s="182">
        <f t="shared" si="8"/>
        <v>10.951199000000003</v>
      </c>
      <c r="Q42" s="182">
        <f t="shared" si="8"/>
        <v>10.689917000000001</v>
      </c>
      <c r="R42" s="182">
        <f t="shared" si="8"/>
        <v>9.9645530000000022</v>
      </c>
      <c r="S42" s="182">
        <f t="shared" si="8"/>
        <v>11.256270999999998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</row>
    <row r="43" spans="1:125" x14ac:dyDescent="0.3">
      <c r="P43" s="111"/>
      <c r="Q43" s="111"/>
      <c r="R43" s="111"/>
    </row>
    <row r="44" spans="1:125" ht="17.25" thickBot="1" x14ac:dyDescent="0.35"/>
    <row r="45" spans="1:125" ht="16.5" customHeight="1" x14ac:dyDescent="0.3">
      <c r="K45" s="298" t="s">
        <v>40</v>
      </c>
      <c r="L45" s="308" t="s">
        <v>65</v>
      </c>
      <c r="M45" s="306"/>
      <c r="N45" s="307"/>
      <c r="O45" s="305" t="s">
        <v>67</v>
      </c>
      <c r="P45" s="306"/>
      <c r="Q45" s="307"/>
    </row>
    <row r="46" spans="1:125" x14ac:dyDescent="0.3">
      <c r="K46" s="299"/>
      <c r="L46" s="91" t="s">
        <v>41</v>
      </c>
      <c r="M46" s="92" t="s">
        <v>42</v>
      </c>
      <c r="N46" s="132" t="s">
        <v>43</v>
      </c>
      <c r="O46" s="93" t="s">
        <v>41</v>
      </c>
      <c r="P46" s="94" t="s">
        <v>42</v>
      </c>
      <c r="Q46" s="132" t="s">
        <v>43</v>
      </c>
    </row>
    <row r="47" spans="1:125" x14ac:dyDescent="0.3">
      <c r="K47" s="133" t="s">
        <v>6</v>
      </c>
      <c r="L47" s="52">
        <f>G39-F39</f>
        <v>2.8751919999999984</v>
      </c>
      <c r="M47" s="96">
        <f>M39-L39</f>
        <v>-1.0670030000000068</v>
      </c>
      <c r="N47" s="185">
        <f>S39-R39</f>
        <v>-1.0595280000000002</v>
      </c>
      <c r="O47" s="97">
        <f>G39-C39</f>
        <v>-5.1180680000000009</v>
      </c>
      <c r="P47" s="98">
        <f>M39-I39</f>
        <v>-0.96271600000000035</v>
      </c>
      <c r="Q47" s="185">
        <f>S39-O39</f>
        <v>-1.6118450000000024</v>
      </c>
    </row>
    <row r="48" spans="1:125" x14ac:dyDescent="0.3">
      <c r="K48" s="133" t="s">
        <v>7</v>
      </c>
      <c r="L48" s="52">
        <f>G40-F40</f>
        <v>-1.3626250000000013</v>
      </c>
      <c r="M48" s="96">
        <f>M40-L40</f>
        <v>0.34122200000000191</v>
      </c>
      <c r="N48" s="185">
        <f t="shared" ref="N48:N49" si="9">S40-R40</f>
        <v>0.23218999999999568</v>
      </c>
      <c r="O48" s="97">
        <f t="shared" ref="O48:O49" si="10">G40-C40</f>
        <v>6.1235900000000001</v>
      </c>
      <c r="P48" s="98">
        <f t="shared" ref="P48:P49" si="11">M40-I40</f>
        <v>-0.30532300000000134</v>
      </c>
      <c r="Q48" s="185">
        <f t="shared" ref="Q48:Q49" si="12">S40-O40</f>
        <v>0.17834100000000319</v>
      </c>
    </row>
    <row r="49" spans="11:17" x14ac:dyDescent="0.3">
      <c r="K49" s="133" t="s">
        <v>11</v>
      </c>
      <c r="L49" s="52">
        <f>G41-F41</f>
        <v>0.83817499999999967</v>
      </c>
      <c r="M49" s="96">
        <f>M41-L41</f>
        <v>-0.39494599999999735</v>
      </c>
      <c r="N49" s="185">
        <f t="shared" si="9"/>
        <v>-0.44229499999999433</v>
      </c>
      <c r="O49" s="97">
        <f t="shared" si="10"/>
        <v>0.32282700000000375</v>
      </c>
      <c r="P49" s="98">
        <f t="shared" si="11"/>
        <v>-0.67741999999999791</v>
      </c>
      <c r="Q49" s="185">
        <f t="shared" si="12"/>
        <v>-0.76781299999999675</v>
      </c>
    </row>
    <row r="50" spans="11:17" ht="17.25" thickBot="1" x14ac:dyDescent="0.35">
      <c r="K50" s="134" t="s">
        <v>60</v>
      </c>
      <c r="L50" s="216">
        <f>G42-(F42)</f>
        <v>-4.2378169999999997</v>
      </c>
      <c r="M50" s="135">
        <f>M42-(L42)</f>
        <v>1.4082250000000087</v>
      </c>
      <c r="N50" s="185">
        <f>S42-(R42)</f>
        <v>1.2917179999999959</v>
      </c>
      <c r="O50" s="97">
        <f>G42-(C42)</f>
        <v>11.241658000000001</v>
      </c>
      <c r="P50" s="98">
        <f>M42-(I42)</f>
        <v>0.65739299999999901</v>
      </c>
      <c r="Q50" s="185">
        <f>S42-(O42)</f>
        <v>1.7901860000000056</v>
      </c>
    </row>
  </sheetData>
  <mergeCells count="20">
    <mergeCell ref="A35:S35"/>
    <mergeCell ref="K15:K16"/>
    <mergeCell ref="L15:N15"/>
    <mergeCell ref="O15:Q15"/>
    <mergeCell ref="L45:N45"/>
    <mergeCell ref="O45:Q45"/>
    <mergeCell ref="K45:K46"/>
    <mergeCell ref="A33:S33"/>
    <mergeCell ref="A34:S34"/>
    <mergeCell ref="A36:S36"/>
    <mergeCell ref="B37:G37"/>
    <mergeCell ref="H37:M37"/>
    <mergeCell ref="N37:S37"/>
    <mergeCell ref="A3:S3"/>
    <mergeCell ref="A4:S4"/>
    <mergeCell ref="A5:S5"/>
    <mergeCell ref="A6:S6"/>
    <mergeCell ref="B7:G7"/>
    <mergeCell ref="H7:M7"/>
    <mergeCell ref="N7:S7"/>
  </mergeCells>
  <pageMargins left="0.7" right="0.7" top="0.75" bottom="0.75" header="0.3" footer="0.3"/>
  <pageSetup paperSize="9"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D8EDA10229945862283FB35699FFB" ma:contentTypeVersion="16" ma:contentTypeDescription="Create a new document." ma:contentTypeScope="" ma:versionID="e69315d34e0002a0f073c92838fc271f">
  <xsd:schema xmlns:xsd="http://www.w3.org/2001/XMLSchema" xmlns:xs="http://www.w3.org/2001/XMLSchema" xmlns:p="http://schemas.microsoft.com/office/2006/metadata/properties" xmlns:ns2="4538c2ba-a1df-486a-8a8b-ba2804e3cf40" xmlns:ns3="05791c1b-ad8c-4465-9ce5-ba0708646f9b" targetNamespace="http://schemas.microsoft.com/office/2006/metadata/properties" ma:root="true" ma:fieldsID="a1f8acc67eae156bf487390650f5d392" ns2:_="" ns3:_="">
    <xsd:import namespace="4538c2ba-a1df-486a-8a8b-ba2804e3cf40"/>
    <xsd:import namespace="05791c1b-ad8c-4465-9ce5-ba0708646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8c2ba-a1df-486a-8a8b-ba2804e3c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c34638-ad71-477a-8216-b930bee6a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91c1b-ad8c-4465-9ce5-ba0708646f9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4b2eeb9-5985-4043-a273-309ee7af2cfe}" ma:internalName="TaxCatchAll" ma:showField="CatchAllData" ma:web="05791c1b-ad8c-4465-9ce5-ba0708646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791c1b-ad8c-4465-9ce5-ba0708646f9b" xsi:nil="true"/>
    <lcf76f155ced4ddcb4097134ff3c332f xmlns="4538c2ba-a1df-486a-8a8b-ba2804e3cf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1B9173-D95E-4714-B149-83DDE4BB9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8c2ba-a1df-486a-8a8b-ba2804e3cf40"/>
    <ds:schemaRef ds:uri="05791c1b-ad8c-4465-9ce5-ba0708646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2E988-E9E3-4E1E-BC98-ECC4BD5F7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16BF1-FC59-40F7-82A5-D3703D1952B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4538c2ba-a1df-486a-8a8b-ba2804e3cf40"/>
    <ds:schemaRef ds:uri="http://schemas.microsoft.com/office/infopath/2007/PartnerControls"/>
    <ds:schemaRef ds:uri="05791c1b-ad8c-4465-9ce5-ba0708646f9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Tav1</vt:lpstr>
      <vt:lpstr>Tav2a</vt:lpstr>
      <vt:lpstr>Tav2b</vt:lpstr>
      <vt:lpstr>Tav3</vt:lpstr>
      <vt:lpstr>Tav4</vt:lpstr>
      <vt:lpstr>Tav5</vt:lpstr>
      <vt:lpstr>Tav6 </vt:lpstr>
      <vt:lpstr>Tav7</vt:lpstr>
      <vt:lpstr>'Tav1'!Area_stampa</vt:lpstr>
      <vt:lpstr>'Tav4'!Area_stampa</vt:lpstr>
      <vt:lpstr>'Tav5'!Area_stampa</vt:lpstr>
      <vt:lpstr>'Tav6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Masotti Sabina</dc:creator>
  <cp:lastModifiedBy>Masotti Sabina</cp:lastModifiedBy>
  <dcterms:created xsi:type="dcterms:W3CDTF">2025-10-23T09:29:48Z</dcterms:created>
  <dcterms:modified xsi:type="dcterms:W3CDTF">2025-12-29T10:43:03Z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0x01010064BD8EDA10229945862283FB35699FFB</vt:lpwstr>
  </property>
  <property fmtid="{D5CDD505-2E9C-101B-9397-08002B2CF9AE}" pid="3" name="MediaServiceImageTags">
    <vt:lpwstr/>
  </property>
</Properties>
</file>