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vravenna.sharepoint.com/sites/Statistica302/Shared Documents/General/DATI_ELABORAZIONE/ECONOMIA-IMPRESE-LAVORO/Lavoro/2024/dappublicare2024/"/>
    </mc:Choice>
  </mc:AlternateContent>
  <xr:revisionPtr revIDLastSave="10" documentId="13_ncr:1_{8E241460-9916-46E9-83FC-2A3612921D26}" xr6:coauthVersionLast="47" xr6:coauthVersionMax="47" xr10:uidLastSave="{C69BAF29-E9DB-4A35-87CF-7EF407A1D9AB}"/>
  <workbookProtection workbookAlgorithmName="SHA-512" workbookHashValue="D8qp7CWQyIeuxk9sKDS+Is9ubxQgQS9GguNh4IojK/4/47s01U6uLQXy3KRRlcc6eGnG8VRU/hmk2tICTpMz8Q==" workbookSaltValue="dDf06htgoRFRTcnEOKsEGA==" workbookSpinCount="100000" lockStructure="1"/>
  <bookViews>
    <workbookView xWindow="-108" yWindow="-108" windowWidth="23256" windowHeight="12576" xr2:uid="{00000000-000D-0000-FFFF-FFFF00000000}"/>
  </bookViews>
  <sheets>
    <sheet name="Tav1" sheetId="1" r:id="rId1"/>
    <sheet name="Tav2a " sheetId="3" r:id="rId2"/>
    <sheet name="Tav2b" sheetId="2" r:id="rId3"/>
    <sheet name="Tav. 3" sheetId="9" r:id="rId4"/>
    <sheet name="Tav. 4" sheetId="10" r:id="rId5"/>
    <sheet name="Tav.5 (2024)" sheetId="14" r:id="rId6"/>
    <sheet name="Tav.5" sheetId="4" state="hidden" r:id="rId7"/>
    <sheet name="Tav. 6" sheetId="5" state="hidden" r:id="rId8"/>
    <sheet name="Tav. 6 (2024)" sheetId="19" r:id="rId9"/>
    <sheet name="Tav. 7 (2024)" sheetId="17" r:id="rId10"/>
    <sheet name="Tav. 7" sheetId="7" state="hidden" r:id="rId11"/>
    <sheet name="Tav. 8 (2024)" sheetId="18" state="hidden" r:id="rId12"/>
    <sheet name="Tav. 8" sheetId="11" state="hidden" r:id="rId13"/>
    <sheet name="Errori campionari2024" sheetId="20" r:id="rId14"/>
  </sheets>
  <definedNames>
    <definedName name="_xlnm.Print_Area" localSheetId="4">'Tav. 4'!$A$1:$L$35</definedName>
    <definedName name="_xlnm.Print_Area" localSheetId="10">'Tav. 7'!$A$1:$S$59</definedName>
    <definedName name="_xlnm.Print_Area" localSheetId="9">'Tav. 7 (2024)'!$A$1:$V$59</definedName>
    <definedName name="_xlnm.Print_Area" localSheetId="12">'Tav. 8'!$A$1:$S$8</definedName>
    <definedName name="_xlnm.Print_Area" localSheetId="11">'Tav. 8 (2024)'!$A$1:$Y$51</definedName>
    <definedName name="_xlnm.Print_Area" localSheetId="0">'Tav1'!$A$1:$R$70</definedName>
    <definedName name="IDX_1">#REF!</definedName>
    <definedName name="IDX1_1">#REF!</definedName>
    <definedName name="IDX2_1" localSheetId="13">#REF!</definedName>
    <definedName name="IDX2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C51" i="18"/>
  <c r="D51" i="18"/>
  <c r="B51" i="18"/>
  <c r="D38" i="18"/>
  <c r="E38" i="18"/>
  <c r="H38" i="18"/>
  <c r="J38" i="18"/>
  <c r="F39" i="18"/>
  <c r="G39" i="18"/>
  <c r="H39" i="18"/>
  <c r="J39" i="18"/>
  <c r="D41" i="18"/>
  <c r="E41" i="18"/>
  <c r="F41" i="18"/>
  <c r="G41" i="18"/>
  <c r="H41" i="18"/>
  <c r="J41" i="18"/>
  <c r="P271" i="20"/>
  <c r="O271" i="20"/>
  <c r="N271" i="20"/>
  <c r="M271" i="20"/>
  <c r="L271" i="20"/>
  <c r="K271" i="20"/>
  <c r="J271" i="20"/>
  <c r="I271" i="20"/>
  <c r="H271" i="20"/>
  <c r="G271" i="20"/>
  <c r="F271" i="20"/>
  <c r="E271" i="20"/>
  <c r="D271" i="20"/>
  <c r="C271" i="20"/>
  <c r="P270" i="20"/>
  <c r="O270" i="20"/>
  <c r="N270" i="20"/>
  <c r="M270" i="20"/>
  <c r="L270" i="20"/>
  <c r="K270" i="20"/>
  <c r="J270" i="20"/>
  <c r="I270" i="20"/>
  <c r="H270" i="20"/>
  <c r="G270" i="20"/>
  <c r="F270" i="20"/>
  <c r="E270" i="20"/>
  <c r="D270" i="20"/>
  <c r="C270" i="20"/>
  <c r="P269" i="20"/>
  <c r="O269" i="20"/>
  <c r="N269" i="20"/>
  <c r="M269" i="20"/>
  <c r="L269" i="20"/>
  <c r="K269" i="20"/>
  <c r="J269" i="20"/>
  <c r="I269" i="20"/>
  <c r="H269" i="20"/>
  <c r="G269" i="20"/>
  <c r="F269" i="20"/>
  <c r="E269" i="20"/>
  <c r="D269" i="20"/>
  <c r="C269" i="20"/>
  <c r="P268" i="20"/>
  <c r="O268" i="20"/>
  <c r="N268" i="20"/>
  <c r="M268" i="20"/>
  <c r="L268" i="20"/>
  <c r="K268" i="20"/>
  <c r="J268" i="20"/>
  <c r="I268" i="20"/>
  <c r="H268" i="20"/>
  <c r="G268" i="20"/>
  <c r="F268" i="20"/>
  <c r="E268" i="20"/>
  <c r="D268" i="20"/>
  <c r="C268" i="20"/>
  <c r="P267" i="20"/>
  <c r="O267" i="20"/>
  <c r="N267" i="20"/>
  <c r="M267" i="20"/>
  <c r="L267" i="20"/>
  <c r="K267" i="20"/>
  <c r="J267" i="20"/>
  <c r="I267" i="20"/>
  <c r="H267" i="20"/>
  <c r="G267" i="20"/>
  <c r="F267" i="20"/>
  <c r="E267" i="20"/>
  <c r="D267" i="20"/>
  <c r="C267" i="20"/>
  <c r="P266" i="20"/>
  <c r="O266" i="20"/>
  <c r="N266" i="20"/>
  <c r="M266" i="20"/>
  <c r="L266" i="20"/>
  <c r="K266" i="20"/>
  <c r="J266" i="20"/>
  <c r="I266" i="20"/>
  <c r="H266" i="20"/>
  <c r="G266" i="20"/>
  <c r="F266" i="20"/>
  <c r="E266" i="20"/>
  <c r="D266" i="20"/>
  <c r="C266" i="20"/>
  <c r="P265" i="20"/>
  <c r="O265" i="20"/>
  <c r="N265" i="20"/>
  <c r="M265" i="20"/>
  <c r="L265" i="20"/>
  <c r="K265" i="20"/>
  <c r="J265" i="20"/>
  <c r="I265" i="20"/>
  <c r="H265" i="20"/>
  <c r="G265" i="20"/>
  <c r="F265" i="20"/>
  <c r="E265" i="20"/>
  <c r="D265" i="20"/>
  <c r="C265" i="20"/>
  <c r="P264" i="20"/>
  <c r="O264" i="20"/>
  <c r="N264" i="20"/>
  <c r="M264" i="20"/>
  <c r="L264" i="20"/>
  <c r="K264" i="20"/>
  <c r="J264" i="20"/>
  <c r="I264" i="20"/>
  <c r="H264" i="20"/>
  <c r="G264" i="20"/>
  <c r="F264" i="20"/>
  <c r="E264" i="20"/>
  <c r="D264" i="20"/>
  <c r="C264" i="20"/>
  <c r="P263" i="20"/>
  <c r="O263" i="20"/>
  <c r="N263" i="20"/>
  <c r="M263" i="20"/>
  <c r="L263" i="20"/>
  <c r="K263" i="20"/>
  <c r="J263" i="20"/>
  <c r="I263" i="20"/>
  <c r="H263" i="20"/>
  <c r="G263" i="20"/>
  <c r="F263" i="20"/>
  <c r="E263" i="20"/>
  <c r="D263" i="20"/>
  <c r="C263" i="20"/>
  <c r="P262" i="20"/>
  <c r="O262" i="20"/>
  <c r="N262" i="20"/>
  <c r="M262" i="20"/>
  <c r="L262" i="20"/>
  <c r="K262" i="20"/>
  <c r="J262" i="20"/>
  <c r="I262" i="20"/>
  <c r="H262" i="20"/>
  <c r="G262" i="20"/>
  <c r="F262" i="20"/>
  <c r="E262" i="20"/>
  <c r="D262" i="20"/>
  <c r="C262" i="20"/>
  <c r="P261" i="20"/>
  <c r="O261" i="20"/>
  <c r="N261" i="20"/>
  <c r="M261" i="20"/>
  <c r="L261" i="20"/>
  <c r="K261" i="20"/>
  <c r="J261" i="20"/>
  <c r="I261" i="20"/>
  <c r="H261" i="20"/>
  <c r="G261" i="20"/>
  <c r="F261" i="20"/>
  <c r="E261" i="20"/>
  <c r="D261" i="20"/>
  <c r="C261" i="20"/>
  <c r="P260" i="20"/>
  <c r="O260" i="20"/>
  <c r="N260" i="20"/>
  <c r="M260" i="20"/>
  <c r="L260" i="20"/>
  <c r="K260" i="20"/>
  <c r="J260" i="20"/>
  <c r="I260" i="20"/>
  <c r="H260" i="20"/>
  <c r="G260" i="20"/>
  <c r="F260" i="20"/>
  <c r="E260" i="20"/>
  <c r="D260" i="20"/>
  <c r="C260" i="20"/>
  <c r="P259" i="20"/>
  <c r="O259" i="20"/>
  <c r="N259" i="20"/>
  <c r="M259" i="20"/>
  <c r="L259" i="20"/>
  <c r="K259" i="20"/>
  <c r="J259" i="20"/>
  <c r="I259" i="20"/>
  <c r="H259" i="20"/>
  <c r="G259" i="20"/>
  <c r="F259" i="20"/>
  <c r="E259" i="20"/>
  <c r="D259" i="20"/>
  <c r="C259" i="20"/>
  <c r="P258" i="20"/>
  <c r="O258" i="20"/>
  <c r="N258" i="20"/>
  <c r="M258" i="20"/>
  <c r="L258" i="20"/>
  <c r="K258" i="20"/>
  <c r="J258" i="20"/>
  <c r="I258" i="20"/>
  <c r="H258" i="20"/>
  <c r="G258" i="20"/>
  <c r="F258" i="20"/>
  <c r="E258" i="20"/>
  <c r="D258" i="20"/>
  <c r="C258" i="20"/>
  <c r="P257" i="20"/>
  <c r="O257" i="20"/>
  <c r="N257" i="20"/>
  <c r="M257" i="20"/>
  <c r="L257" i="20"/>
  <c r="K257" i="20"/>
  <c r="J257" i="20"/>
  <c r="I257" i="20"/>
  <c r="H257" i="20"/>
  <c r="G257" i="20"/>
  <c r="F257" i="20"/>
  <c r="E257" i="20"/>
  <c r="D257" i="20"/>
  <c r="C257" i="20"/>
  <c r="P256" i="20"/>
  <c r="O256" i="20"/>
  <c r="N256" i="20"/>
  <c r="M256" i="20"/>
  <c r="L256" i="20"/>
  <c r="K256" i="20"/>
  <c r="J256" i="20"/>
  <c r="I256" i="20"/>
  <c r="H256" i="20"/>
  <c r="G256" i="20"/>
  <c r="F256" i="20"/>
  <c r="E256" i="20"/>
  <c r="D256" i="20"/>
  <c r="C256" i="20"/>
  <c r="P255" i="20"/>
  <c r="O255" i="20"/>
  <c r="N255" i="20"/>
  <c r="M255" i="20"/>
  <c r="L255" i="20"/>
  <c r="K255" i="20"/>
  <c r="J255" i="20"/>
  <c r="I255" i="20"/>
  <c r="H255" i="20"/>
  <c r="G255" i="20"/>
  <c r="F255" i="20"/>
  <c r="E255" i="20"/>
  <c r="D255" i="20"/>
  <c r="C255" i="20"/>
  <c r="P254" i="20"/>
  <c r="O254" i="20"/>
  <c r="N254" i="20"/>
  <c r="M254" i="20"/>
  <c r="L254" i="20"/>
  <c r="K254" i="20"/>
  <c r="J254" i="20"/>
  <c r="I254" i="20"/>
  <c r="H254" i="20"/>
  <c r="G254" i="20"/>
  <c r="F254" i="20"/>
  <c r="E254" i="20"/>
  <c r="D254" i="20"/>
  <c r="C254" i="20"/>
  <c r="P253" i="20"/>
  <c r="O253" i="20"/>
  <c r="N253" i="20"/>
  <c r="M253" i="20"/>
  <c r="L253" i="20"/>
  <c r="K253" i="20"/>
  <c r="J253" i="20"/>
  <c r="I253" i="20"/>
  <c r="H253" i="20"/>
  <c r="G253" i="20"/>
  <c r="F253" i="20"/>
  <c r="E253" i="20"/>
  <c r="D253" i="20"/>
  <c r="C253" i="20"/>
  <c r="P252" i="20"/>
  <c r="O252" i="20"/>
  <c r="N252" i="20"/>
  <c r="M252" i="20"/>
  <c r="L252" i="20"/>
  <c r="K252" i="20"/>
  <c r="J252" i="20"/>
  <c r="I252" i="20"/>
  <c r="H252" i="20"/>
  <c r="G252" i="20"/>
  <c r="F252" i="20"/>
  <c r="E252" i="20"/>
  <c r="D252" i="20"/>
  <c r="C252" i="20"/>
  <c r="P251" i="20"/>
  <c r="O251" i="20"/>
  <c r="N251" i="20"/>
  <c r="M251" i="20"/>
  <c r="L251" i="20"/>
  <c r="K251" i="20"/>
  <c r="J251" i="20"/>
  <c r="I251" i="20"/>
  <c r="H251" i="20"/>
  <c r="G251" i="20"/>
  <c r="F251" i="20"/>
  <c r="E251" i="20"/>
  <c r="D251" i="20"/>
  <c r="C251" i="20"/>
  <c r="P250" i="20"/>
  <c r="O250" i="20"/>
  <c r="N250" i="20"/>
  <c r="M250" i="20"/>
  <c r="L250" i="20"/>
  <c r="K250" i="20"/>
  <c r="J250" i="20"/>
  <c r="I250" i="20"/>
  <c r="H250" i="20"/>
  <c r="G250" i="20"/>
  <c r="F250" i="20"/>
  <c r="E250" i="20"/>
  <c r="D250" i="20"/>
  <c r="C250" i="20"/>
  <c r="P249" i="20"/>
  <c r="O249" i="20"/>
  <c r="N249" i="20"/>
  <c r="M249" i="20"/>
  <c r="L249" i="20"/>
  <c r="K249" i="20"/>
  <c r="J249" i="20"/>
  <c r="I249" i="20"/>
  <c r="H249" i="20"/>
  <c r="G249" i="20"/>
  <c r="F249" i="20"/>
  <c r="E249" i="20"/>
  <c r="D249" i="20"/>
  <c r="C249" i="20"/>
  <c r="P248" i="20"/>
  <c r="O248" i="20"/>
  <c r="N248" i="20"/>
  <c r="M248" i="20"/>
  <c r="L248" i="20"/>
  <c r="K248" i="20"/>
  <c r="J248" i="20"/>
  <c r="I248" i="20"/>
  <c r="H248" i="20"/>
  <c r="G248" i="20"/>
  <c r="F248" i="20"/>
  <c r="E248" i="20"/>
  <c r="D248" i="20"/>
  <c r="C248" i="20"/>
  <c r="P247" i="20"/>
  <c r="O247" i="20"/>
  <c r="N247" i="20"/>
  <c r="M247" i="20"/>
  <c r="L247" i="20"/>
  <c r="K247" i="20"/>
  <c r="J247" i="20"/>
  <c r="I247" i="20"/>
  <c r="H247" i="20"/>
  <c r="G247" i="20"/>
  <c r="F247" i="20"/>
  <c r="E247" i="20"/>
  <c r="D247" i="20"/>
  <c r="C247" i="20"/>
  <c r="P246" i="20"/>
  <c r="O246" i="20"/>
  <c r="N246" i="20"/>
  <c r="M246" i="20"/>
  <c r="L246" i="20"/>
  <c r="K246" i="20"/>
  <c r="J246" i="20"/>
  <c r="I246" i="20"/>
  <c r="H246" i="20"/>
  <c r="G246" i="20"/>
  <c r="F246" i="20"/>
  <c r="E246" i="20"/>
  <c r="D246" i="20"/>
  <c r="C246" i="20"/>
  <c r="P245" i="20"/>
  <c r="O245" i="20"/>
  <c r="N245" i="20"/>
  <c r="M245" i="20"/>
  <c r="L245" i="20"/>
  <c r="K245" i="20"/>
  <c r="J245" i="20"/>
  <c r="I245" i="20"/>
  <c r="H245" i="20"/>
  <c r="G245" i="20"/>
  <c r="F245" i="20"/>
  <c r="E245" i="20"/>
  <c r="D245" i="20"/>
  <c r="C245" i="20"/>
  <c r="P244" i="20"/>
  <c r="O244" i="20"/>
  <c r="N244" i="20"/>
  <c r="M244" i="20"/>
  <c r="L244" i="20"/>
  <c r="K244" i="20"/>
  <c r="J244" i="20"/>
  <c r="I244" i="20"/>
  <c r="H244" i="20"/>
  <c r="G244" i="20"/>
  <c r="F244" i="20"/>
  <c r="E244" i="20"/>
  <c r="D244" i="20"/>
  <c r="C244" i="20"/>
  <c r="P243" i="20"/>
  <c r="O243" i="20"/>
  <c r="N243" i="20"/>
  <c r="M243" i="20"/>
  <c r="L243" i="20"/>
  <c r="K243" i="20"/>
  <c r="J243" i="20"/>
  <c r="I243" i="20"/>
  <c r="H243" i="20"/>
  <c r="G243" i="20"/>
  <c r="F243" i="20"/>
  <c r="E243" i="20"/>
  <c r="D243" i="20"/>
  <c r="C243" i="20"/>
  <c r="P242" i="20"/>
  <c r="O242" i="20"/>
  <c r="N242" i="20"/>
  <c r="M242" i="20"/>
  <c r="L242" i="20"/>
  <c r="K242" i="20"/>
  <c r="J242" i="20"/>
  <c r="I242" i="20"/>
  <c r="H242" i="20"/>
  <c r="G242" i="20"/>
  <c r="F242" i="20"/>
  <c r="E242" i="20"/>
  <c r="D242" i="20"/>
  <c r="C242" i="20"/>
  <c r="P241" i="20"/>
  <c r="O241" i="20"/>
  <c r="N241" i="20"/>
  <c r="M241" i="20"/>
  <c r="L241" i="20"/>
  <c r="K241" i="20"/>
  <c r="J241" i="20"/>
  <c r="I241" i="20"/>
  <c r="H241" i="20"/>
  <c r="G241" i="20"/>
  <c r="F241" i="20"/>
  <c r="E241" i="20"/>
  <c r="D241" i="20"/>
  <c r="C241" i="20"/>
  <c r="P240" i="20"/>
  <c r="O240" i="20"/>
  <c r="N240" i="20"/>
  <c r="M240" i="20"/>
  <c r="L240" i="20"/>
  <c r="K240" i="20"/>
  <c r="J240" i="20"/>
  <c r="I240" i="20"/>
  <c r="H240" i="20"/>
  <c r="G240" i="20"/>
  <c r="F240" i="20"/>
  <c r="E240" i="20"/>
  <c r="D240" i="20"/>
  <c r="C240" i="20"/>
  <c r="P239" i="20"/>
  <c r="O239" i="20"/>
  <c r="N239" i="20"/>
  <c r="M239" i="20"/>
  <c r="L239" i="20"/>
  <c r="K239" i="20"/>
  <c r="J239" i="20"/>
  <c r="I239" i="20"/>
  <c r="H239" i="20"/>
  <c r="G239" i="20"/>
  <c r="F239" i="20"/>
  <c r="E239" i="20"/>
  <c r="D239" i="20"/>
  <c r="C239" i="20"/>
  <c r="P238" i="20"/>
  <c r="O238" i="20"/>
  <c r="N238" i="20"/>
  <c r="M238" i="20"/>
  <c r="L238" i="20"/>
  <c r="K238" i="20"/>
  <c r="J238" i="20"/>
  <c r="I238" i="20"/>
  <c r="H238" i="20"/>
  <c r="G238" i="20"/>
  <c r="F238" i="20"/>
  <c r="E238" i="20"/>
  <c r="D238" i="20"/>
  <c r="C238" i="20"/>
  <c r="P237" i="20"/>
  <c r="O237" i="20"/>
  <c r="N237" i="20"/>
  <c r="M237" i="20"/>
  <c r="L237" i="20"/>
  <c r="K237" i="20"/>
  <c r="J237" i="20"/>
  <c r="I237" i="20"/>
  <c r="H237" i="20"/>
  <c r="G237" i="20"/>
  <c r="F237" i="20"/>
  <c r="E237" i="20"/>
  <c r="D237" i="20"/>
  <c r="C237" i="20"/>
  <c r="P236" i="20"/>
  <c r="O236" i="20"/>
  <c r="N236" i="20"/>
  <c r="M236" i="20"/>
  <c r="L236" i="20"/>
  <c r="K236" i="20"/>
  <c r="J236" i="20"/>
  <c r="I236" i="20"/>
  <c r="H236" i="20"/>
  <c r="G236" i="20"/>
  <c r="F236" i="20"/>
  <c r="E236" i="20"/>
  <c r="D236" i="20"/>
  <c r="C236" i="20"/>
  <c r="P235" i="20"/>
  <c r="O235" i="20"/>
  <c r="N235" i="20"/>
  <c r="M235" i="20"/>
  <c r="L235" i="20"/>
  <c r="K235" i="20"/>
  <c r="J235" i="20"/>
  <c r="I235" i="20"/>
  <c r="H235" i="20"/>
  <c r="G235" i="20"/>
  <c r="F235" i="20"/>
  <c r="E235" i="20"/>
  <c r="D235" i="20"/>
  <c r="C235" i="20"/>
  <c r="P234" i="20"/>
  <c r="O234" i="20"/>
  <c r="N234" i="20"/>
  <c r="M234" i="20"/>
  <c r="L234" i="20"/>
  <c r="K234" i="20"/>
  <c r="J234" i="20"/>
  <c r="I234" i="20"/>
  <c r="H234" i="20"/>
  <c r="G234" i="20"/>
  <c r="F234" i="20"/>
  <c r="E234" i="20"/>
  <c r="D234" i="20"/>
  <c r="C234" i="20"/>
  <c r="P233" i="20"/>
  <c r="O233" i="20"/>
  <c r="N233" i="20"/>
  <c r="M233" i="20"/>
  <c r="L233" i="20"/>
  <c r="K233" i="20"/>
  <c r="J233" i="20"/>
  <c r="I233" i="20"/>
  <c r="H233" i="20"/>
  <c r="G233" i="20"/>
  <c r="F233" i="20"/>
  <c r="E233" i="20"/>
  <c r="D233" i="20"/>
  <c r="C233" i="20"/>
  <c r="P232" i="20"/>
  <c r="O232" i="20"/>
  <c r="N232" i="20"/>
  <c r="M232" i="20"/>
  <c r="L232" i="20"/>
  <c r="K232" i="20"/>
  <c r="J232" i="20"/>
  <c r="I232" i="20"/>
  <c r="H232" i="20"/>
  <c r="G232" i="20"/>
  <c r="F232" i="20"/>
  <c r="E232" i="20"/>
  <c r="D232" i="20"/>
  <c r="C232" i="20"/>
  <c r="P231" i="20"/>
  <c r="O231" i="20"/>
  <c r="N231" i="20"/>
  <c r="M231" i="20"/>
  <c r="L231" i="20"/>
  <c r="K231" i="20"/>
  <c r="J231" i="20"/>
  <c r="I231" i="20"/>
  <c r="H231" i="20"/>
  <c r="G231" i="20"/>
  <c r="F231" i="20"/>
  <c r="E231" i="20"/>
  <c r="D231" i="20"/>
  <c r="C231" i="20"/>
  <c r="P230" i="20"/>
  <c r="O230" i="20"/>
  <c r="N230" i="20"/>
  <c r="M230" i="20"/>
  <c r="L230" i="20"/>
  <c r="K230" i="20"/>
  <c r="J230" i="20"/>
  <c r="I230" i="20"/>
  <c r="H230" i="20"/>
  <c r="G230" i="20"/>
  <c r="F230" i="20"/>
  <c r="E230" i="20"/>
  <c r="D230" i="20"/>
  <c r="C230" i="20"/>
  <c r="P229" i="20"/>
  <c r="O229" i="20"/>
  <c r="N229" i="20"/>
  <c r="M229" i="20"/>
  <c r="L229" i="20"/>
  <c r="K229" i="20"/>
  <c r="J229" i="20"/>
  <c r="I229" i="20"/>
  <c r="H229" i="20"/>
  <c r="G229" i="20"/>
  <c r="F229" i="20"/>
  <c r="E229" i="20"/>
  <c r="D229" i="20"/>
  <c r="C229" i="20"/>
  <c r="P228" i="20"/>
  <c r="O228" i="20"/>
  <c r="N228" i="20"/>
  <c r="M228" i="20"/>
  <c r="L228" i="20"/>
  <c r="K228" i="20"/>
  <c r="J228" i="20"/>
  <c r="I228" i="20"/>
  <c r="H228" i="20"/>
  <c r="G228" i="20"/>
  <c r="F228" i="20"/>
  <c r="E228" i="20"/>
  <c r="D228" i="20"/>
  <c r="C228" i="20"/>
  <c r="P227" i="20"/>
  <c r="O227" i="20"/>
  <c r="N227" i="20"/>
  <c r="M227" i="20"/>
  <c r="L227" i="20"/>
  <c r="K227" i="20"/>
  <c r="J227" i="20"/>
  <c r="I227" i="20"/>
  <c r="H227" i="20"/>
  <c r="G227" i="20"/>
  <c r="F227" i="20"/>
  <c r="E227" i="20"/>
  <c r="D227" i="20"/>
  <c r="C227" i="20"/>
  <c r="P226" i="20"/>
  <c r="O226" i="20"/>
  <c r="N226" i="20"/>
  <c r="M226" i="20"/>
  <c r="L226" i="20"/>
  <c r="K226" i="20"/>
  <c r="J226" i="20"/>
  <c r="I226" i="20"/>
  <c r="H226" i="20"/>
  <c r="G226" i="20"/>
  <c r="F226" i="20"/>
  <c r="E226" i="20"/>
  <c r="D226" i="20"/>
  <c r="C226" i="20"/>
  <c r="P225" i="20"/>
  <c r="O225" i="20"/>
  <c r="N225" i="20"/>
  <c r="M225" i="20"/>
  <c r="L225" i="20"/>
  <c r="K225" i="20"/>
  <c r="J225" i="20"/>
  <c r="I225" i="20"/>
  <c r="H225" i="20"/>
  <c r="G225" i="20"/>
  <c r="F225" i="20"/>
  <c r="E225" i="20"/>
  <c r="D225" i="20"/>
  <c r="C225" i="20"/>
  <c r="P224" i="20"/>
  <c r="O224" i="20"/>
  <c r="N224" i="20"/>
  <c r="M224" i="20"/>
  <c r="L224" i="20"/>
  <c r="K224" i="20"/>
  <c r="J224" i="20"/>
  <c r="I224" i="20"/>
  <c r="H224" i="20"/>
  <c r="G224" i="20"/>
  <c r="F224" i="20"/>
  <c r="E224" i="20"/>
  <c r="D224" i="20"/>
  <c r="C224" i="20"/>
  <c r="P223" i="20"/>
  <c r="O223" i="20"/>
  <c r="N223" i="20"/>
  <c r="M223" i="20"/>
  <c r="L223" i="20"/>
  <c r="K223" i="20"/>
  <c r="J223" i="20"/>
  <c r="I223" i="20"/>
  <c r="H223" i="20"/>
  <c r="G223" i="20"/>
  <c r="F223" i="20"/>
  <c r="E223" i="20"/>
  <c r="D223" i="20"/>
  <c r="C223" i="20"/>
  <c r="P222" i="20"/>
  <c r="O222" i="20"/>
  <c r="N222" i="20"/>
  <c r="M222" i="20"/>
  <c r="L222" i="20"/>
  <c r="K222" i="20"/>
  <c r="J222" i="20"/>
  <c r="I222" i="20"/>
  <c r="H222" i="20"/>
  <c r="G222" i="20"/>
  <c r="F222" i="20"/>
  <c r="E222" i="20"/>
  <c r="D222" i="20"/>
  <c r="C222" i="20"/>
  <c r="P221" i="20"/>
  <c r="O221" i="20"/>
  <c r="N221" i="20"/>
  <c r="M221" i="20"/>
  <c r="L221" i="20"/>
  <c r="K221" i="20"/>
  <c r="J221" i="20"/>
  <c r="I221" i="20"/>
  <c r="H221" i="20"/>
  <c r="G221" i="20"/>
  <c r="F221" i="20"/>
  <c r="E221" i="20"/>
  <c r="D221" i="20"/>
  <c r="C221" i="20"/>
  <c r="P220" i="20"/>
  <c r="O220" i="20"/>
  <c r="N220" i="20"/>
  <c r="M220" i="20"/>
  <c r="L220" i="20"/>
  <c r="K220" i="20"/>
  <c r="J220" i="20"/>
  <c r="I220" i="20"/>
  <c r="H220" i="20"/>
  <c r="G220" i="20"/>
  <c r="F220" i="20"/>
  <c r="E220" i="20"/>
  <c r="D220" i="20"/>
  <c r="C220" i="20"/>
  <c r="P219" i="20"/>
  <c r="O219" i="20"/>
  <c r="N219" i="20"/>
  <c r="M219" i="20"/>
  <c r="L219" i="20"/>
  <c r="K219" i="20"/>
  <c r="J219" i="20"/>
  <c r="I219" i="20"/>
  <c r="H219" i="20"/>
  <c r="G219" i="20"/>
  <c r="F219" i="20"/>
  <c r="E219" i="20"/>
  <c r="D219" i="20"/>
  <c r="C219" i="20"/>
  <c r="P218" i="20"/>
  <c r="O218" i="20"/>
  <c r="N218" i="20"/>
  <c r="M218" i="20"/>
  <c r="L218" i="20"/>
  <c r="K218" i="20"/>
  <c r="J218" i="20"/>
  <c r="I218" i="20"/>
  <c r="H218" i="20"/>
  <c r="G218" i="20"/>
  <c r="F218" i="20"/>
  <c r="E218" i="20"/>
  <c r="D218" i="20"/>
  <c r="C218" i="20"/>
  <c r="P217" i="20"/>
  <c r="O217" i="20"/>
  <c r="N217" i="20"/>
  <c r="M217" i="20"/>
  <c r="L217" i="20"/>
  <c r="K217" i="20"/>
  <c r="J217" i="20"/>
  <c r="I217" i="20"/>
  <c r="H217" i="20"/>
  <c r="G217" i="20"/>
  <c r="F217" i="20"/>
  <c r="E217" i="20"/>
  <c r="D217" i="20"/>
  <c r="C217" i="20"/>
  <c r="P216" i="20"/>
  <c r="O216" i="20"/>
  <c r="N216" i="20"/>
  <c r="M216" i="20"/>
  <c r="L216" i="20"/>
  <c r="K216" i="20"/>
  <c r="J216" i="20"/>
  <c r="I216" i="20"/>
  <c r="H216" i="20"/>
  <c r="G216" i="20"/>
  <c r="F216" i="20"/>
  <c r="E216" i="20"/>
  <c r="D216" i="20"/>
  <c r="C216" i="20"/>
  <c r="P215" i="20"/>
  <c r="O215" i="20"/>
  <c r="N215" i="20"/>
  <c r="M215" i="20"/>
  <c r="L215" i="20"/>
  <c r="K215" i="20"/>
  <c r="J215" i="20"/>
  <c r="I215" i="20"/>
  <c r="H215" i="20"/>
  <c r="G215" i="20"/>
  <c r="F215" i="20"/>
  <c r="E215" i="20"/>
  <c r="D215" i="20"/>
  <c r="C215" i="20"/>
  <c r="P214" i="20"/>
  <c r="O214" i="20"/>
  <c r="N214" i="20"/>
  <c r="M214" i="20"/>
  <c r="L214" i="20"/>
  <c r="K214" i="20"/>
  <c r="J214" i="20"/>
  <c r="I214" i="20"/>
  <c r="H214" i="20"/>
  <c r="G214" i="20"/>
  <c r="F214" i="20"/>
  <c r="E214" i="20"/>
  <c r="D214" i="20"/>
  <c r="C214" i="20"/>
  <c r="P213" i="20"/>
  <c r="O213" i="20"/>
  <c r="N213" i="20"/>
  <c r="M213" i="20"/>
  <c r="L213" i="20"/>
  <c r="K213" i="20"/>
  <c r="J213" i="20"/>
  <c r="I213" i="20"/>
  <c r="H213" i="20"/>
  <c r="G213" i="20"/>
  <c r="F213" i="20"/>
  <c r="E213" i="20"/>
  <c r="D213" i="20"/>
  <c r="C213" i="20"/>
  <c r="P212" i="20"/>
  <c r="O212" i="20"/>
  <c r="N212" i="20"/>
  <c r="M212" i="20"/>
  <c r="L212" i="20"/>
  <c r="K212" i="20"/>
  <c r="J212" i="20"/>
  <c r="I212" i="20"/>
  <c r="H212" i="20"/>
  <c r="G212" i="20"/>
  <c r="F212" i="20"/>
  <c r="E212" i="20"/>
  <c r="D212" i="20"/>
  <c r="C212" i="20"/>
  <c r="P211" i="20"/>
  <c r="O211" i="20"/>
  <c r="N211" i="20"/>
  <c r="M211" i="20"/>
  <c r="L211" i="20"/>
  <c r="K211" i="20"/>
  <c r="J211" i="20"/>
  <c r="I211" i="20"/>
  <c r="H211" i="20"/>
  <c r="G211" i="20"/>
  <c r="F211" i="20"/>
  <c r="E211" i="20"/>
  <c r="D211" i="20"/>
  <c r="C211" i="20"/>
  <c r="P210" i="20"/>
  <c r="O210" i="20"/>
  <c r="N210" i="20"/>
  <c r="M210" i="20"/>
  <c r="L210" i="20"/>
  <c r="K210" i="20"/>
  <c r="J210" i="20"/>
  <c r="I210" i="20"/>
  <c r="H210" i="20"/>
  <c r="G210" i="20"/>
  <c r="F210" i="20"/>
  <c r="E210" i="20"/>
  <c r="D210" i="20"/>
  <c r="C210" i="20"/>
  <c r="P209" i="20"/>
  <c r="O209" i="20"/>
  <c r="N209" i="20"/>
  <c r="M209" i="20"/>
  <c r="L209" i="20"/>
  <c r="K209" i="20"/>
  <c r="J209" i="20"/>
  <c r="I209" i="20"/>
  <c r="H209" i="20"/>
  <c r="G209" i="20"/>
  <c r="F209" i="20"/>
  <c r="E209" i="20"/>
  <c r="D209" i="20"/>
  <c r="C209" i="20"/>
  <c r="P208" i="20"/>
  <c r="O208" i="20"/>
  <c r="N208" i="20"/>
  <c r="M208" i="20"/>
  <c r="L208" i="20"/>
  <c r="K208" i="20"/>
  <c r="J208" i="20"/>
  <c r="I208" i="20"/>
  <c r="H208" i="20"/>
  <c r="G208" i="20"/>
  <c r="F208" i="20"/>
  <c r="E208" i="20"/>
  <c r="D208" i="20"/>
  <c r="C208" i="20"/>
  <c r="P207" i="20"/>
  <c r="O207" i="20"/>
  <c r="N207" i="20"/>
  <c r="M207" i="20"/>
  <c r="L207" i="20"/>
  <c r="K207" i="20"/>
  <c r="J207" i="20"/>
  <c r="I207" i="20"/>
  <c r="H207" i="20"/>
  <c r="G207" i="20"/>
  <c r="F207" i="20"/>
  <c r="E207" i="20"/>
  <c r="D207" i="20"/>
  <c r="C207" i="20"/>
  <c r="P206" i="20"/>
  <c r="O206" i="20"/>
  <c r="N206" i="20"/>
  <c r="M206" i="20"/>
  <c r="L206" i="20"/>
  <c r="K206" i="20"/>
  <c r="J206" i="20"/>
  <c r="I206" i="20"/>
  <c r="H206" i="20"/>
  <c r="G206" i="20"/>
  <c r="F206" i="20"/>
  <c r="E206" i="20"/>
  <c r="D206" i="20"/>
  <c r="C206" i="20"/>
  <c r="P205" i="20"/>
  <c r="O205" i="20"/>
  <c r="N205" i="20"/>
  <c r="M205" i="20"/>
  <c r="L205" i="20"/>
  <c r="K205" i="20"/>
  <c r="J205" i="20"/>
  <c r="I205" i="20"/>
  <c r="H205" i="20"/>
  <c r="G205" i="20"/>
  <c r="F205" i="20"/>
  <c r="E205" i="20"/>
  <c r="D205" i="20"/>
  <c r="C205" i="20"/>
  <c r="P204" i="20"/>
  <c r="O204" i="20"/>
  <c r="N204" i="20"/>
  <c r="M204" i="20"/>
  <c r="L204" i="20"/>
  <c r="K204" i="20"/>
  <c r="J204" i="20"/>
  <c r="I204" i="20"/>
  <c r="H204" i="20"/>
  <c r="G204" i="20"/>
  <c r="F204" i="20"/>
  <c r="E204" i="20"/>
  <c r="D204" i="20"/>
  <c r="C204" i="20"/>
  <c r="P203" i="20"/>
  <c r="O203" i="20"/>
  <c r="N203" i="20"/>
  <c r="M203" i="20"/>
  <c r="L203" i="20"/>
  <c r="K203" i="20"/>
  <c r="J203" i="20"/>
  <c r="I203" i="20"/>
  <c r="H203" i="20"/>
  <c r="G203" i="20"/>
  <c r="F203" i="20"/>
  <c r="E203" i="20"/>
  <c r="D203" i="20"/>
  <c r="C203" i="20"/>
  <c r="P202" i="20"/>
  <c r="O202" i="20"/>
  <c r="N202" i="20"/>
  <c r="M202" i="20"/>
  <c r="L202" i="20"/>
  <c r="K202" i="20"/>
  <c r="J202" i="20"/>
  <c r="I202" i="20"/>
  <c r="H202" i="20"/>
  <c r="G202" i="20"/>
  <c r="F202" i="20"/>
  <c r="E202" i="20"/>
  <c r="D202" i="20"/>
  <c r="C202" i="20"/>
  <c r="P201" i="20"/>
  <c r="O201" i="20"/>
  <c r="N201" i="20"/>
  <c r="M201" i="20"/>
  <c r="L201" i="20"/>
  <c r="K201" i="20"/>
  <c r="J201" i="20"/>
  <c r="I201" i="20"/>
  <c r="H201" i="20"/>
  <c r="G201" i="20"/>
  <c r="F201" i="20"/>
  <c r="E201" i="20"/>
  <c r="D201" i="20"/>
  <c r="C201" i="20"/>
  <c r="P200" i="20"/>
  <c r="O200" i="20"/>
  <c r="N200" i="20"/>
  <c r="M200" i="20"/>
  <c r="L200" i="20"/>
  <c r="K200" i="20"/>
  <c r="J200" i="20"/>
  <c r="I200" i="20"/>
  <c r="H200" i="20"/>
  <c r="G200" i="20"/>
  <c r="F200" i="20"/>
  <c r="E200" i="20"/>
  <c r="D200" i="20"/>
  <c r="C200" i="20"/>
  <c r="P199" i="20"/>
  <c r="O199" i="20"/>
  <c r="N199" i="20"/>
  <c r="M199" i="20"/>
  <c r="L199" i="20"/>
  <c r="K199" i="20"/>
  <c r="J199" i="20"/>
  <c r="I199" i="20"/>
  <c r="H199" i="20"/>
  <c r="G199" i="20"/>
  <c r="F199" i="20"/>
  <c r="E199" i="20"/>
  <c r="D199" i="20"/>
  <c r="C199" i="20"/>
  <c r="P198" i="20"/>
  <c r="O198" i="20"/>
  <c r="N198" i="20"/>
  <c r="M198" i="20"/>
  <c r="L198" i="20"/>
  <c r="K198" i="20"/>
  <c r="J198" i="20"/>
  <c r="I198" i="20"/>
  <c r="H198" i="20"/>
  <c r="G198" i="20"/>
  <c r="F198" i="20"/>
  <c r="E198" i="20"/>
  <c r="D198" i="20"/>
  <c r="C198" i="20"/>
  <c r="P197" i="20"/>
  <c r="O197" i="20"/>
  <c r="N197" i="20"/>
  <c r="M197" i="20"/>
  <c r="L197" i="20"/>
  <c r="K197" i="20"/>
  <c r="J197" i="20"/>
  <c r="I197" i="20"/>
  <c r="H197" i="20"/>
  <c r="G197" i="20"/>
  <c r="F197" i="20"/>
  <c r="E197" i="20"/>
  <c r="D197" i="20"/>
  <c r="C197" i="20"/>
  <c r="P196" i="20"/>
  <c r="O196" i="20"/>
  <c r="N196" i="20"/>
  <c r="M196" i="20"/>
  <c r="L196" i="20"/>
  <c r="K196" i="20"/>
  <c r="J196" i="20"/>
  <c r="I196" i="20"/>
  <c r="H196" i="20"/>
  <c r="G196" i="20"/>
  <c r="F196" i="20"/>
  <c r="E196" i="20"/>
  <c r="D196" i="20"/>
  <c r="C196" i="20"/>
  <c r="P195" i="20"/>
  <c r="O195" i="20"/>
  <c r="N195" i="20"/>
  <c r="M195" i="20"/>
  <c r="L195" i="20"/>
  <c r="K195" i="20"/>
  <c r="J195" i="20"/>
  <c r="I195" i="20"/>
  <c r="H195" i="20"/>
  <c r="G195" i="20"/>
  <c r="F195" i="20"/>
  <c r="E195" i="20"/>
  <c r="D195" i="20"/>
  <c r="C195" i="20"/>
  <c r="P194" i="20"/>
  <c r="O194" i="20"/>
  <c r="N194" i="20"/>
  <c r="M194" i="20"/>
  <c r="L194" i="20"/>
  <c r="K194" i="20"/>
  <c r="J194" i="20"/>
  <c r="I194" i="20"/>
  <c r="H194" i="20"/>
  <c r="G194" i="20"/>
  <c r="F194" i="20"/>
  <c r="E194" i="20"/>
  <c r="D194" i="20"/>
  <c r="C194" i="20"/>
  <c r="P193" i="20"/>
  <c r="O193" i="20"/>
  <c r="N193" i="20"/>
  <c r="M193" i="20"/>
  <c r="L193" i="20"/>
  <c r="K193" i="20"/>
  <c r="J193" i="20"/>
  <c r="I193" i="20"/>
  <c r="H193" i="20"/>
  <c r="G193" i="20"/>
  <c r="F193" i="20"/>
  <c r="E193" i="20"/>
  <c r="D193" i="20"/>
  <c r="C193" i="20"/>
  <c r="P192" i="20"/>
  <c r="O192" i="20"/>
  <c r="N192" i="20"/>
  <c r="M192" i="20"/>
  <c r="L192" i="20"/>
  <c r="K192" i="20"/>
  <c r="J192" i="20"/>
  <c r="I192" i="20"/>
  <c r="H192" i="20"/>
  <c r="G192" i="20"/>
  <c r="F192" i="20"/>
  <c r="E192" i="20"/>
  <c r="D192" i="20"/>
  <c r="C192" i="20"/>
  <c r="P191" i="20"/>
  <c r="O191" i="20"/>
  <c r="N191" i="20"/>
  <c r="M191" i="20"/>
  <c r="L191" i="20"/>
  <c r="K191" i="20"/>
  <c r="J191" i="20"/>
  <c r="I191" i="20"/>
  <c r="H191" i="20"/>
  <c r="G191" i="20"/>
  <c r="F191" i="20"/>
  <c r="E191" i="20"/>
  <c r="D191" i="20"/>
  <c r="C191" i="20"/>
  <c r="P190" i="20"/>
  <c r="O190" i="20"/>
  <c r="N190" i="20"/>
  <c r="M190" i="20"/>
  <c r="L190" i="20"/>
  <c r="K190" i="20"/>
  <c r="J190" i="20"/>
  <c r="I190" i="20"/>
  <c r="H190" i="20"/>
  <c r="G190" i="20"/>
  <c r="F190" i="20"/>
  <c r="E190" i="20"/>
  <c r="D190" i="20"/>
  <c r="C190" i="20"/>
  <c r="P189" i="20"/>
  <c r="O189" i="20"/>
  <c r="N189" i="20"/>
  <c r="M189" i="20"/>
  <c r="L189" i="20"/>
  <c r="K189" i="20"/>
  <c r="J189" i="20"/>
  <c r="I189" i="20"/>
  <c r="H189" i="20"/>
  <c r="G189" i="20"/>
  <c r="F189" i="20"/>
  <c r="E189" i="20"/>
  <c r="D189" i="20"/>
  <c r="C189" i="20"/>
  <c r="P188" i="20"/>
  <c r="O188" i="20"/>
  <c r="N188" i="20"/>
  <c r="M188" i="20"/>
  <c r="L188" i="20"/>
  <c r="K188" i="20"/>
  <c r="J188" i="20"/>
  <c r="I188" i="20"/>
  <c r="H188" i="20"/>
  <c r="G188" i="20"/>
  <c r="F188" i="20"/>
  <c r="E188" i="20"/>
  <c r="D188" i="20"/>
  <c r="C188" i="20"/>
  <c r="P187" i="20"/>
  <c r="O187" i="20"/>
  <c r="N187" i="20"/>
  <c r="M187" i="20"/>
  <c r="L187" i="20"/>
  <c r="K187" i="20"/>
  <c r="J187" i="20"/>
  <c r="I187" i="20"/>
  <c r="H187" i="20"/>
  <c r="G187" i="20"/>
  <c r="F187" i="20"/>
  <c r="E187" i="20"/>
  <c r="D187" i="20"/>
  <c r="C187" i="20"/>
  <c r="P186" i="20"/>
  <c r="O186" i="20"/>
  <c r="N186" i="20"/>
  <c r="M186" i="20"/>
  <c r="L186" i="20"/>
  <c r="K186" i="20"/>
  <c r="J186" i="20"/>
  <c r="I186" i="20"/>
  <c r="H186" i="20"/>
  <c r="G186" i="20"/>
  <c r="F186" i="20"/>
  <c r="E186" i="20"/>
  <c r="D186" i="20"/>
  <c r="C186" i="20"/>
  <c r="P185" i="20"/>
  <c r="O185" i="20"/>
  <c r="N185" i="20"/>
  <c r="M185" i="20"/>
  <c r="L185" i="20"/>
  <c r="K185" i="20"/>
  <c r="J185" i="20"/>
  <c r="I185" i="20"/>
  <c r="H185" i="20"/>
  <c r="G185" i="20"/>
  <c r="F185" i="20"/>
  <c r="E185" i="20"/>
  <c r="D185" i="20"/>
  <c r="C185" i="20"/>
  <c r="P184" i="20"/>
  <c r="O184" i="20"/>
  <c r="N184" i="20"/>
  <c r="M184" i="20"/>
  <c r="L184" i="20"/>
  <c r="K184" i="20"/>
  <c r="J184" i="20"/>
  <c r="I184" i="20"/>
  <c r="H184" i="20"/>
  <c r="G184" i="20"/>
  <c r="F184" i="20"/>
  <c r="E184" i="20"/>
  <c r="D184" i="20"/>
  <c r="C184" i="20"/>
  <c r="P183" i="20"/>
  <c r="O183" i="20"/>
  <c r="N183" i="20"/>
  <c r="M183" i="20"/>
  <c r="L183" i="20"/>
  <c r="K183" i="20"/>
  <c r="J183" i="20"/>
  <c r="I183" i="20"/>
  <c r="H183" i="20"/>
  <c r="G183" i="20"/>
  <c r="F183" i="20"/>
  <c r="E183" i="20"/>
  <c r="D183" i="20"/>
  <c r="C183" i="20"/>
  <c r="P182" i="20"/>
  <c r="O182" i="20"/>
  <c r="N182" i="20"/>
  <c r="M182" i="20"/>
  <c r="L182" i="20"/>
  <c r="K182" i="20"/>
  <c r="J182" i="20"/>
  <c r="I182" i="20"/>
  <c r="H182" i="20"/>
  <c r="G182" i="20"/>
  <c r="F182" i="20"/>
  <c r="E182" i="20"/>
  <c r="D182" i="20"/>
  <c r="C182" i="20"/>
  <c r="P181" i="20"/>
  <c r="O181" i="20"/>
  <c r="N181" i="20"/>
  <c r="M181" i="20"/>
  <c r="L181" i="20"/>
  <c r="K181" i="20"/>
  <c r="J181" i="20"/>
  <c r="I181" i="20"/>
  <c r="H181" i="20"/>
  <c r="G181" i="20"/>
  <c r="F181" i="20"/>
  <c r="E181" i="20"/>
  <c r="D181" i="20"/>
  <c r="C181" i="20"/>
  <c r="P180" i="20"/>
  <c r="O180" i="20"/>
  <c r="N180" i="20"/>
  <c r="M180" i="20"/>
  <c r="L180" i="20"/>
  <c r="K180" i="20"/>
  <c r="J180" i="20"/>
  <c r="I180" i="20"/>
  <c r="H180" i="20"/>
  <c r="G180" i="20"/>
  <c r="F180" i="20"/>
  <c r="E180" i="20"/>
  <c r="D180" i="20"/>
  <c r="C180" i="20"/>
  <c r="P179" i="20"/>
  <c r="O179" i="20"/>
  <c r="N179" i="20"/>
  <c r="M179" i="20"/>
  <c r="L179" i="20"/>
  <c r="K179" i="20"/>
  <c r="J179" i="20"/>
  <c r="I179" i="20"/>
  <c r="H179" i="20"/>
  <c r="G179" i="20"/>
  <c r="F179" i="20"/>
  <c r="E179" i="20"/>
  <c r="D179" i="20"/>
  <c r="C179" i="20"/>
  <c r="P178" i="20"/>
  <c r="O178" i="20"/>
  <c r="N178" i="20"/>
  <c r="M178" i="20"/>
  <c r="L178" i="20"/>
  <c r="K178" i="20"/>
  <c r="J178" i="20"/>
  <c r="I178" i="20"/>
  <c r="H178" i="20"/>
  <c r="G178" i="20"/>
  <c r="F178" i="20"/>
  <c r="E178" i="20"/>
  <c r="D178" i="20"/>
  <c r="C178" i="20"/>
  <c r="P177" i="20"/>
  <c r="O177" i="20"/>
  <c r="N177" i="20"/>
  <c r="M177" i="20"/>
  <c r="L177" i="20"/>
  <c r="K177" i="20"/>
  <c r="J177" i="20"/>
  <c r="I177" i="20"/>
  <c r="H177" i="20"/>
  <c r="G177" i="20"/>
  <c r="F177" i="20"/>
  <c r="E177" i="20"/>
  <c r="D177" i="20"/>
  <c r="C177" i="20"/>
  <c r="P176" i="20"/>
  <c r="O176" i="20"/>
  <c r="N176" i="20"/>
  <c r="M176" i="20"/>
  <c r="L176" i="20"/>
  <c r="K176" i="20"/>
  <c r="J176" i="20"/>
  <c r="I176" i="20"/>
  <c r="H176" i="20"/>
  <c r="G176" i="20"/>
  <c r="F176" i="20"/>
  <c r="E176" i="20"/>
  <c r="D176" i="20"/>
  <c r="C176" i="20"/>
  <c r="P175" i="20"/>
  <c r="O175" i="20"/>
  <c r="N175" i="20"/>
  <c r="M175" i="20"/>
  <c r="L175" i="20"/>
  <c r="K175" i="20"/>
  <c r="J175" i="20"/>
  <c r="I175" i="20"/>
  <c r="H175" i="20"/>
  <c r="G175" i="20"/>
  <c r="F175" i="20"/>
  <c r="E175" i="20"/>
  <c r="D175" i="20"/>
  <c r="C175" i="20"/>
  <c r="P174" i="20"/>
  <c r="O174" i="20"/>
  <c r="N174" i="20"/>
  <c r="M174" i="20"/>
  <c r="L174" i="20"/>
  <c r="K174" i="20"/>
  <c r="J174" i="20"/>
  <c r="I174" i="20"/>
  <c r="H174" i="20"/>
  <c r="G174" i="20"/>
  <c r="F174" i="20"/>
  <c r="E174" i="20"/>
  <c r="D174" i="20"/>
  <c r="C174" i="20"/>
  <c r="P173" i="20"/>
  <c r="O173" i="20"/>
  <c r="N173" i="20"/>
  <c r="M173" i="20"/>
  <c r="L173" i="20"/>
  <c r="K173" i="20"/>
  <c r="J173" i="20"/>
  <c r="I173" i="20"/>
  <c r="H173" i="20"/>
  <c r="G173" i="20"/>
  <c r="F173" i="20"/>
  <c r="E173" i="20"/>
  <c r="D173" i="20"/>
  <c r="C173" i="20"/>
  <c r="P172" i="20"/>
  <c r="O172" i="20"/>
  <c r="N172" i="20"/>
  <c r="M172" i="20"/>
  <c r="L172" i="20"/>
  <c r="K172" i="20"/>
  <c r="J172" i="20"/>
  <c r="I172" i="20"/>
  <c r="H172" i="20"/>
  <c r="G172" i="20"/>
  <c r="F172" i="20"/>
  <c r="E172" i="20"/>
  <c r="D172" i="20"/>
  <c r="C172" i="20"/>
  <c r="P171" i="20"/>
  <c r="O171" i="20"/>
  <c r="N171" i="20"/>
  <c r="M171" i="20"/>
  <c r="L171" i="20"/>
  <c r="K171" i="20"/>
  <c r="J171" i="20"/>
  <c r="I171" i="20"/>
  <c r="H171" i="20"/>
  <c r="G171" i="20"/>
  <c r="F171" i="20"/>
  <c r="E171" i="20"/>
  <c r="D171" i="20"/>
  <c r="C171" i="20"/>
  <c r="P170" i="20"/>
  <c r="O170" i="20"/>
  <c r="N170" i="20"/>
  <c r="M170" i="20"/>
  <c r="L170" i="20"/>
  <c r="K170" i="20"/>
  <c r="J170" i="20"/>
  <c r="I170" i="20"/>
  <c r="H170" i="20"/>
  <c r="G170" i="20"/>
  <c r="F170" i="20"/>
  <c r="E170" i="20"/>
  <c r="D170" i="20"/>
  <c r="C170" i="20"/>
  <c r="P169" i="20"/>
  <c r="O169" i="20"/>
  <c r="N169" i="20"/>
  <c r="M169" i="20"/>
  <c r="L169" i="20"/>
  <c r="K169" i="20"/>
  <c r="J169" i="20"/>
  <c r="I169" i="20"/>
  <c r="H169" i="20"/>
  <c r="G169" i="20"/>
  <c r="F169" i="20"/>
  <c r="E169" i="20"/>
  <c r="D169" i="20"/>
  <c r="C169" i="20"/>
  <c r="P168" i="20"/>
  <c r="O168" i="20"/>
  <c r="N168" i="20"/>
  <c r="M168" i="20"/>
  <c r="L168" i="20"/>
  <c r="K168" i="20"/>
  <c r="J168" i="20"/>
  <c r="I168" i="20"/>
  <c r="H168" i="20"/>
  <c r="G168" i="20"/>
  <c r="F168" i="20"/>
  <c r="E168" i="20"/>
  <c r="D168" i="20"/>
  <c r="C168" i="20"/>
  <c r="P167" i="20"/>
  <c r="O167" i="20"/>
  <c r="N167" i="20"/>
  <c r="M167" i="20"/>
  <c r="L167" i="20"/>
  <c r="K167" i="20"/>
  <c r="J167" i="20"/>
  <c r="I167" i="20"/>
  <c r="H167" i="20"/>
  <c r="G167" i="20"/>
  <c r="F167" i="20"/>
  <c r="E167" i="20"/>
  <c r="D167" i="20"/>
  <c r="C167" i="20"/>
  <c r="P166" i="20"/>
  <c r="O166" i="20"/>
  <c r="N166" i="20"/>
  <c r="M166" i="20"/>
  <c r="L166" i="20"/>
  <c r="K166" i="20"/>
  <c r="J166" i="20"/>
  <c r="I166" i="20"/>
  <c r="H166" i="20"/>
  <c r="G166" i="20"/>
  <c r="F166" i="20"/>
  <c r="E166" i="20"/>
  <c r="D166" i="20"/>
  <c r="C166" i="20"/>
  <c r="P165" i="20"/>
  <c r="O165" i="20"/>
  <c r="N165" i="20"/>
  <c r="M165" i="20"/>
  <c r="L165" i="20"/>
  <c r="K165" i="20"/>
  <c r="J165" i="20"/>
  <c r="I165" i="20"/>
  <c r="H165" i="20"/>
  <c r="G165" i="20"/>
  <c r="F165" i="20"/>
  <c r="E165" i="20"/>
  <c r="D165" i="20"/>
  <c r="C165" i="20"/>
  <c r="P164" i="20"/>
  <c r="O164" i="20"/>
  <c r="N164" i="20"/>
  <c r="M164" i="20"/>
  <c r="L164" i="20"/>
  <c r="K164" i="20"/>
  <c r="J164" i="20"/>
  <c r="I164" i="20"/>
  <c r="H164" i="20"/>
  <c r="G164" i="20"/>
  <c r="F164" i="20"/>
  <c r="E164" i="20"/>
  <c r="D164" i="20"/>
  <c r="C164" i="20"/>
  <c r="P163" i="20"/>
  <c r="O163" i="20"/>
  <c r="N163" i="20"/>
  <c r="M163" i="20"/>
  <c r="L163" i="20"/>
  <c r="K163" i="20"/>
  <c r="J163" i="20"/>
  <c r="I163" i="20"/>
  <c r="H163" i="20"/>
  <c r="G163" i="20"/>
  <c r="F163" i="20"/>
  <c r="E163" i="20"/>
  <c r="D163" i="20"/>
  <c r="C163" i="20"/>
  <c r="P162" i="20"/>
  <c r="O162" i="20"/>
  <c r="N162" i="20"/>
  <c r="M162" i="20"/>
  <c r="L162" i="20"/>
  <c r="K162" i="20"/>
  <c r="J162" i="20"/>
  <c r="I162" i="20"/>
  <c r="H162" i="20"/>
  <c r="G162" i="20"/>
  <c r="F162" i="20"/>
  <c r="E162" i="20"/>
  <c r="D162" i="20"/>
  <c r="C162" i="20"/>
  <c r="P161" i="20"/>
  <c r="O161" i="20"/>
  <c r="N161" i="20"/>
  <c r="M161" i="20"/>
  <c r="L161" i="20"/>
  <c r="K161" i="20"/>
  <c r="J161" i="20"/>
  <c r="I161" i="20"/>
  <c r="H161" i="20"/>
  <c r="G161" i="20"/>
  <c r="F161" i="20"/>
  <c r="E161" i="20"/>
  <c r="D161" i="20"/>
  <c r="C161" i="20"/>
  <c r="P160" i="20"/>
  <c r="O160" i="20"/>
  <c r="N160" i="20"/>
  <c r="M160" i="20"/>
  <c r="L160" i="20"/>
  <c r="K160" i="20"/>
  <c r="J160" i="20"/>
  <c r="I160" i="20"/>
  <c r="H160" i="20"/>
  <c r="G160" i="20"/>
  <c r="F160" i="20"/>
  <c r="E160" i="20"/>
  <c r="D160" i="20"/>
  <c r="C160" i="20"/>
  <c r="P159" i="20"/>
  <c r="O159" i="20"/>
  <c r="N159" i="20"/>
  <c r="M159" i="20"/>
  <c r="L159" i="20"/>
  <c r="K159" i="20"/>
  <c r="J159" i="20"/>
  <c r="I159" i="20"/>
  <c r="H159" i="20"/>
  <c r="G159" i="20"/>
  <c r="F159" i="20"/>
  <c r="E159" i="20"/>
  <c r="D159" i="20"/>
  <c r="C159" i="20"/>
  <c r="P158" i="20"/>
  <c r="O158" i="20"/>
  <c r="N158" i="20"/>
  <c r="M158" i="20"/>
  <c r="L158" i="20"/>
  <c r="K158" i="20"/>
  <c r="J158" i="20"/>
  <c r="I158" i="20"/>
  <c r="H158" i="20"/>
  <c r="G158" i="20"/>
  <c r="F158" i="20"/>
  <c r="E158" i="20"/>
  <c r="D158" i="20"/>
  <c r="C158" i="20"/>
  <c r="P157" i="20"/>
  <c r="O157" i="20"/>
  <c r="N157" i="20"/>
  <c r="M157" i="20"/>
  <c r="L157" i="20"/>
  <c r="K157" i="20"/>
  <c r="J157" i="20"/>
  <c r="I157" i="20"/>
  <c r="H157" i="20"/>
  <c r="G157" i="20"/>
  <c r="F157" i="20"/>
  <c r="E157" i="20"/>
  <c r="D157" i="20"/>
  <c r="C157" i="20"/>
  <c r="P156" i="20"/>
  <c r="O156" i="20"/>
  <c r="N156" i="20"/>
  <c r="M156" i="20"/>
  <c r="L156" i="20"/>
  <c r="K156" i="20"/>
  <c r="J156" i="20"/>
  <c r="I156" i="20"/>
  <c r="H156" i="20"/>
  <c r="G156" i="20"/>
  <c r="F156" i="20"/>
  <c r="E156" i="20"/>
  <c r="D156" i="20"/>
  <c r="C156" i="20"/>
  <c r="P155" i="20"/>
  <c r="O155" i="20"/>
  <c r="N155" i="20"/>
  <c r="M155" i="20"/>
  <c r="L155" i="20"/>
  <c r="K155" i="20"/>
  <c r="J155" i="20"/>
  <c r="I155" i="20"/>
  <c r="H155" i="20"/>
  <c r="G155" i="20"/>
  <c r="F155" i="20"/>
  <c r="E155" i="20"/>
  <c r="D155" i="20"/>
  <c r="C155" i="20"/>
  <c r="P154" i="20"/>
  <c r="O154" i="20"/>
  <c r="N154" i="20"/>
  <c r="M154" i="20"/>
  <c r="L154" i="20"/>
  <c r="K154" i="20"/>
  <c r="J154" i="20"/>
  <c r="I154" i="20"/>
  <c r="H154" i="20"/>
  <c r="G154" i="20"/>
  <c r="F154" i="20"/>
  <c r="E154" i="20"/>
  <c r="D154" i="20"/>
  <c r="C154" i="20"/>
  <c r="P153" i="20"/>
  <c r="O153" i="20"/>
  <c r="N153" i="20"/>
  <c r="M153" i="20"/>
  <c r="L153" i="20"/>
  <c r="K153" i="20"/>
  <c r="J153" i="20"/>
  <c r="I153" i="20"/>
  <c r="H153" i="20"/>
  <c r="G153" i="20"/>
  <c r="F153" i="20"/>
  <c r="E153" i="20"/>
  <c r="D153" i="20"/>
  <c r="C153" i="20"/>
  <c r="P152" i="20"/>
  <c r="O152" i="20"/>
  <c r="N152" i="20"/>
  <c r="M152" i="20"/>
  <c r="L152" i="20"/>
  <c r="K152" i="20"/>
  <c r="J152" i="20"/>
  <c r="I152" i="20"/>
  <c r="H152" i="20"/>
  <c r="G152" i="20"/>
  <c r="F152" i="20"/>
  <c r="E152" i="20"/>
  <c r="D152" i="20"/>
  <c r="C152" i="20"/>
  <c r="P151" i="20"/>
  <c r="O151" i="20"/>
  <c r="N151" i="20"/>
  <c r="M151" i="20"/>
  <c r="L151" i="20"/>
  <c r="K151" i="20"/>
  <c r="J151" i="20"/>
  <c r="I151" i="20"/>
  <c r="H151" i="20"/>
  <c r="G151" i="20"/>
  <c r="F151" i="20"/>
  <c r="E151" i="20"/>
  <c r="D151" i="20"/>
  <c r="C151" i="20"/>
  <c r="P150" i="20"/>
  <c r="O150" i="20"/>
  <c r="N150" i="20"/>
  <c r="M150" i="20"/>
  <c r="L150" i="20"/>
  <c r="K150" i="20"/>
  <c r="J150" i="20"/>
  <c r="I150" i="20"/>
  <c r="H150" i="20"/>
  <c r="G150" i="20"/>
  <c r="F150" i="20"/>
  <c r="E150" i="20"/>
  <c r="D150" i="20"/>
  <c r="C150" i="20"/>
  <c r="P149" i="20"/>
  <c r="O149" i="20"/>
  <c r="N149" i="20"/>
  <c r="M149" i="20"/>
  <c r="L149" i="20"/>
  <c r="K149" i="20"/>
  <c r="J149" i="20"/>
  <c r="I149" i="20"/>
  <c r="H149" i="20"/>
  <c r="G149" i="20"/>
  <c r="F149" i="20"/>
  <c r="E149" i="20"/>
  <c r="D149" i="20"/>
  <c r="C149" i="20"/>
  <c r="P148" i="20"/>
  <c r="O148" i="20"/>
  <c r="N148" i="20"/>
  <c r="M148" i="20"/>
  <c r="L148" i="20"/>
  <c r="K148" i="20"/>
  <c r="J148" i="20"/>
  <c r="I148" i="20"/>
  <c r="H148" i="20"/>
  <c r="G148" i="20"/>
  <c r="F148" i="20"/>
  <c r="E148" i="20"/>
  <c r="D148" i="20"/>
  <c r="C148" i="20"/>
  <c r="P147" i="20"/>
  <c r="O147" i="20"/>
  <c r="N147" i="20"/>
  <c r="M147" i="20"/>
  <c r="L147" i="20"/>
  <c r="K147" i="20"/>
  <c r="J147" i="20"/>
  <c r="I147" i="20"/>
  <c r="H147" i="20"/>
  <c r="G147" i="20"/>
  <c r="F147" i="20"/>
  <c r="E147" i="20"/>
  <c r="D147" i="20"/>
  <c r="C147" i="20"/>
  <c r="P146" i="20"/>
  <c r="O146" i="20"/>
  <c r="N146" i="20"/>
  <c r="M146" i="20"/>
  <c r="L146" i="20"/>
  <c r="K146" i="20"/>
  <c r="J146" i="20"/>
  <c r="I146" i="20"/>
  <c r="H146" i="20"/>
  <c r="G146" i="20"/>
  <c r="F146" i="20"/>
  <c r="E146" i="20"/>
  <c r="D146" i="20"/>
  <c r="C146" i="20"/>
  <c r="P145" i="20"/>
  <c r="O145" i="20"/>
  <c r="N145" i="20"/>
  <c r="M145" i="20"/>
  <c r="L145" i="20"/>
  <c r="K145" i="20"/>
  <c r="J145" i="20"/>
  <c r="I145" i="20"/>
  <c r="H145" i="20"/>
  <c r="G145" i="20"/>
  <c r="F145" i="20"/>
  <c r="E145" i="20"/>
  <c r="D145" i="20"/>
  <c r="C145" i="20"/>
  <c r="P144" i="20"/>
  <c r="O144" i="20"/>
  <c r="N144" i="20"/>
  <c r="M144" i="20"/>
  <c r="L144" i="20"/>
  <c r="K144" i="20"/>
  <c r="J144" i="20"/>
  <c r="I144" i="20"/>
  <c r="H144" i="20"/>
  <c r="G144" i="20"/>
  <c r="F144" i="20"/>
  <c r="E144" i="20"/>
  <c r="D144" i="20"/>
  <c r="C144" i="20"/>
  <c r="P134" i="20"/>
  <c r="R133" i="20"/>
  <c r="P133" i="20"/>
  <c r="Q133" i="20" s="1"/>
  <c r="R132" i="20"/>
  <c r="Q132" i="20"/>
  <c r="P132" i="20"/>
  <c r="P131" i="20"/>
  <c r="R131" i="20" s="1"/>
  <c r="P130" i="20"/>
  <c r="R129" i="20"/>
  <c r="P129" i="20"/>
  <c r="Q129" i="20" s="1"/>
  <c r="R128" i="20"/>
  <c r="Q128" i="20"/>
  <c r="P128" i="20"/>
  <c r="P127" i="20"/>
  <c r="R127" i="20" s="1"/>
  <c r="P126" i="20"/>
  <c r="R125" i="20"/>
  <c r="P125" i="20"/>
  <c r="Q125" i="20" s="1"/>
  <c r="R124" i="20"/>
  <c r="Q124" i="20"/>
  <c r="P124" i="20"/>
  <c r="P123" i="20"/>
  <c r="R123" i="20" s="1"/>
  <c r="P122" i="20"/>
  <c r="R121" i="20"/>
  <c r="P121" i="20"/>
  <c r="Q121" i="20" s="1"/>
  <c r="R120" i="20"/>
  <c r="Q120" i="20"/>
  <c r="P120" i="20"/>
  <c r="P119" i="20"/>
  <c r="R119" i="20" s="1"/>
  <c r="P118" i="20"/>
  <c r="R117" i="20"/>
  <c r="P117" i="20"/>
  <c r="Q117" i="20" s="1"/>
  <c r="R116" i="20"/>
  <c r="Q116" i="20"/>
  <c r="P116" i="20"/>
  <c r="P115" i="20"/>
  <c r="R115" i="20" s="1"/>
  <c r="P114" i="20"/>
  <c r="R113" i="20"/>
  <c r="P113" i="20"/>
  <c r="Q113" i="20" s="1"/>
  <c r="R112" i="20"/>
  <c r="Q112" i="20"/>
  <c r="P112" i="20"/>
  <c r="P111" i="20"/>
  <c r="R111" i="20" s="1"/>
  <c r="P110" i="20"/>
  <c r="R109" i="20"/>
  <c r="P109" i="20"/>
  <c r="Q109" i="20" s="1"/>
  <c r="R108" i="20"/>
  <c r="Q108" i="20"/>
  <c r="P108" i="20"/>
  <c r="P107" i="20"/>
  <c r="R107" i="20" s="1"/>
  <c r="P106" i="20"/>
  <c r="R105" i="20"/>
  <c r="P105" i="20"/>
  <c r="Q105" i="20" s="1"/>
  <c r="R104" i="20"/>
  <c r="Q104" i="20"/>
  <c r="P104" i="20"/>
  <c r="P103" i="20"/>
  <c r="R103" i="20" s="1"/>
  <c r="P102" i="20"/>
  <c r="R101" i="20"/>
  <c r="P101" i="20"/>
  <c r="Q101" i="20" s="1"/>
  <c r="R100" i="20"/>
  <c r="Q100" i="20"/>
  <c r="P100" i="20"/>
  <c r="P99" i="20"/>
  <c r="R99" i="20" s="1"/>
  <c r="P98" i="20"/>
  <c r="R97" i="20"/>
  <c r="P97" i="20"/>
  <c r="Q97" i="20" s="1"/>
  <c r="R96" i="20"/>
  <c r="Q96" i="20"/>
  <c r="P96" i="20"/>
  <c r="P95" i="20"/>
  <c r="R95" i="20" s="1"/>
  <c r="P94" i="20"/>
  <c r="R93" i="20"/>
  <c r="P93" i="20"/>
  <c r="Q93" i="20" s="1"/>
  <c r="R92" i="20"/>
  <c r="Q92" i="20"/>
  <c r="P92" i="20"/>
  <c r="P91" i="20"/>
  <c r="R91" i="20" s="1"/>
  <c r="P90" i="20"/>
  <c r="R89" i="20"/>
  <c r="P89" i="20"/>
  <c r="Q89" i="20" s="1"/>
  <c r="R88" i="20"/>
  <c r="Q88" i="20"/>
  <c r="P88" i="20"/>
  <c r="P87" i="20"/>
  <c r="R87" i="20" s="1"/>
  <c r="P86" i="20"/>
  <c r="R85" i="20"/>
  <c r="P85" i="20"/>
  <c r="Q85" i="20" s="1"/>
  <c r="R84" i="20"/>
  <c r="Q84" i="20"/>
  <c r="P84" i="20"/>
  <c r="P83" i="20"/>
  <c r="R83" i="20" s="1"/>
  <c r="P82" i="20"/>
  <c r="R81" i="20"/>
  <c r="P81" i="20"/>
  <c r="Q81" i="20" s="1"/>
  <c r="R80" i="20"/>
  <c r="Q80" i="20"/>
  <c r="P80" i="20"/>
  <c r="P79" i="20"/>
  <c r="R79" i="20" s="1"/>
  <c r="P78" i="20"/>
  <c r="R77" i="20"/>
  <c r="P77" i="20"/>
  <c r="Q77" i="20" s="1"/>
  <c r="R76" i="20"/>
  <c r="Q76" i="20"/>
  <c r="P76" i="20"/>
  <c r="P75" i="20"/>
  <c r="R75" i="20" s="1"/>
  <c r="P74" i="20"/>
  <c r="R73" i="20"/>
  <c r="P73" i="20"/>
  <c r="Q73" i="20" s="1"/>
  <c r="R72" i="20"/>
  <c r="Q72" i="20"/>
  <c r="P72" i="20"/>
  <c r="P71" i="20"/>
  <c r="R71" i="20" s="1"/>
  <c r="P70" i="20"/>
  <c r="R69" i="20"/>
  <c r="P69" i="20"/>
  <c r="Q69" i="20" s="1"/>
  <c r="R68" i="20"/>
  <c r="Q68" i="20"/>
  <c r="P68" i="20"/>
  <c r="P67" i="20"/>
  <c r="R67" i="20" s="1"/>
  <c r="P66" i="20"/>
  <c r="R65" i="20"/>
  <c r="P65" i="20"/>
  <c r="Q65" i="20" s="1"/>
  <c r="R64" i="20"/>
  <c r="Q64" i="20"/>
  <c r="P64" i="20"/>
  <c r="P63" i="20"/>
  <c r="R63" i="20" s="1"/>
  <c r="P62" i="20"/>
  <c r="R61" i="20"/>
  <c r="P61" i="20"/>
  <c r="Q61" i="20" s="1"/>
  <c r="R60" i="20"/>
  <c r="Q60" i="20"/>
  <c r="P60" i="20"/>
  <c r="P59" i="20"/>
  <c r="R59" i="20" s="1"/>
  <c r="P58" i="20"/>
  <c r="R57" i="20"/>
  <c r="P57" i="20"/>
  <c r="Q57" i="20" s="1"/>
  <c r="R56" i="20"/>
  <c r="Q56" i="20"/>
  <c r="P56" i="20"/>
  <c r="P55" i="20"/>
  <c r="R55" i="20" s="1"/>
  <c r="P54" i="20"/>
  <c r="R53" i="20"/>
  <c r="P53" i="20"/>
  <c r="Q53" i="20" s="1"/>
  <c r="R52" i="20"/>
  <c r="Q52" i="20"/>
  <c r="P52" i="20"/>
  <c r="P51" i="20"/>
  <c r="R51" i="20" s="1"/>
  <c r="P50" i="20"/>
  <c r="P49" i="20"/>
  <c r="Q49" i="20" s="1"/>
  <c r="R48" i="20"/>
  <c r="Q48" i="20"/>
  <c r="P48" i="20"/>
  <c r="P47" i="20"/>
  <c r="R47" i="20" s="1"/>
  <c r="P46" i="20"/>
  <c r="R45" i="20"/>
  <c r="P45" i="20"/>
  <c r="Q45" i="20" s="1"/>
  <c r="R44" i="20"/>
  <c r="Q44" i="20"/>
  <c r="P44" i="20"/>
  <c r="P43" i="20"/>
  <c r="R43" i="20" s="1"/>
  <c r="P42" i="20"/>
  <c r="R41" i="20"/>
  <c r="P41" i="20"/>
  <c r="Q41" i="20" s="1"/>
  <c r="R40" i="20"/>
  <c r="Q40" i="20"/>
  <c r="P40" i="20"/>
  <c r="P39" i="20"/>
  <c r="R39" i="20" s="1"/>
  <c r="P38" i="20"/>
  <c r="R37" i="20"/>
  <c r="P37" i="20"/>
  <c r="Q37" i="20" s="1"/>
  <c r="R36" i="20"/>
  <c r="Q36" i="20"/>
  <c r="P36" i="20"/>
  <c r="P35" i="20"/>
  <c r="R35" i="20" s="1"/>
  <c r="P34" i="20"/>
  <c r="R33" i="20"/>
  <c r="P33" i="20"/>
  <c r="Q33" i="20" s="1"/>
  <c r="R32" i="20"/>
  <c r="Q32" i="20"/>
  <c r="P32" i="20"/>
  <c r="P31" i="20"/>
  <c r="R31" i="20" s="1"/>
  <c r="P30" i="20"/>
  <c r="R29" i="20"/>
  <c r="P29" i="20"/>
  <c r="Q29" i="20" s="1"/>
  <c r="R28" i="20"/>
  <c r="Q28" i="20"/>
  <c r="P28" i="20"/>
  <c r="P27" i="20"/>
  <c r="R27" i="20" s="1"/>
  <c r="P26" i="20"/>
  <c r="R25" i="20"/>
  <c r="P25" i="20"/>
  <c r="Q25" i="20" s="1"/>
  <c r="R24" i="20"/>
  <c r="Q24" i="20"/>
  <c r="P24" i="20"/>
  <c r="P23" i="20"/>
  <c r="R23" i="20" s="1"/>
  <c r="P22" i="20"/>
  <c r="R21" i="20"/>
  <c r="P21" i="20"/>
  <c r="Q21" i="20" s="1"/>
  <c r="R20" i="20"/>
  <c r="Q20" i="20"/>
  <c r="P20" i="20"/>
  <c r="P19" i="20"/>
  <c r="R19" i="20" s="1"/>
  <c r="P18" i="20"/>
  <c r="R17" i="20"/>
  <c r="P17" i="20"/>
  <c r="Q17" i="20" s="1"/>
  <c r="R16" i="20"/>
  <c r="Q16" i="20"/>
  <c r="P16" i="20"/>
  <c r="P15" i="20"/>
  <c r="R15" i="20" s="1"/>
  <c r="P14" i="20"/>
  <c r="R13" i="20"/>
  <c r="P13" i="20"/>
  <c r="Q13" i="20" s="1"/>
  <c r="R12" i="20"/>
  <c r="Q12" i="20"/>
  <c r="P12" i="20"/>
  <c r="P11" i="20"/>
  <c r="R11" i="20" s="1"/>
  <c r="P10" i="20"/>
  <c r="R9" i="20"/>
  <c r="P9" i="20"/>
  <c r="Q9" i="20" s="1"/>
  <c r="R8" i="20"/>
  <c r="Q8" i="20"/>
  <c r="P8" i="20"/>
  <c r="P7" i="20"/>
  <c r="R7" i="20" s="1"/>
  <c r="Q39" i="20" l="1"/>
  <c r="Q43" i="20"/>
  <c r="Q47" i="20"/>
  <c r="Q59" i="20"/>
  <c r="Q67" i="20"/>
  <c r="Q119" i="20"/>
  <c r="Q7" i="20"/>
  <c r="Q51" i="20"/>
  <c r="Q63" i="20"/>
  <c r="Q75" i="20"/>
  <c r="Q79" i="20"/>
  <c r="Q83" i="20"/>
  <c r="Q87" i="20"/>
  <c r="Q91" i="20"/>
  <c r="Q95" i="20"/>
  <c r="Q127" i="20"/>
  <c r="Q131" i="20"/>
  <c r="R49" i="20"/>
  <c r="Q11" i="20"/>
  <c r="Q15" i="20"/>
  <c r="Q19" i="20"/>
  <c r="Q23" i="20"/>
  <c r="Q27" i="20"/>
  <c r="Q31" i="20"/>
  <c r="Q35" i="20"/>
  <c r="Q55" i="20"/>
  <c r="Q71" i="20"/>
  <c r="Q99" i="20"/>
  <c r="Q103" i="20"/>
  <c r="Q107" i="20"/>
  <c r="Q111" i="20"/>
  <c r="Q115" i="20"/>
  <c r="Q123" i="20"/>
  <c r="R10" i="20"/>
  <c r="Q10" i="20"/>
  <c r="R14" i="20"/>
  <c r="Q14" i="20"/>
  <c r="R18" i="20"/>
  <c r="Q18" i="20"/>
  <c r="R22" i="20"/>
  <c r="Q22" i="20"/>
  <c r="R26" i="20"/>
  <c r="Q26" i="20"/>
  <c r="R30" i="20"/>
  <c r="Q30" i="20"/>
  <c r="R34" i="20"/>
  <c r="Q34" i="20"/>
  <c r="R38" i="20"/>
  <c r="Q38" i="20"/>
  <c r="R42" i="20"/>
  <c r="Q42" i="20"/>
  <c r="R46" i="20"/>
  <c r="Q46" i="20"/>
  <c r="R50" i="20"/>
  <c r="Q50" i="20"/>
  <c r="R54" i="20"/>
  <c r="Q54" i="20"/>
  <c r="R58" i="20"/>
  <c r="Q58" i="20"/>
  <c r="R62" i="20"/>
  <c r="Q62" i="20"/>
  <c r="R66" i="20"/>
  <c r="Q66" i="20"/>
  <c r="R70" i="20"/>
  <c r="Q70" i="20"/>
  <c r="R74" i="20"/>
  <c r="Q74" i="20"/>
  <c r="R78" i="20"/>
  <c r="Q78" i="20"/>
  <c r="R82" i="20"/>
  <c r="Q82" i="20"/>
  <c r="R86" i="20"/>
  <c r="Q86" i="20"/>
  <c r="R90" i="20"/>
  <c r="Q90" i="20"/>
  <c r="R94" i="20"/>
  <c r="Q94" i="20"/>
  <c r="R98" i="20"/>
  <c r="Q98" i="20"/>
  <c r="R102" i="20"/>
  <c r="Q102" i="20"/>
  <c r="R106" i="20"/>
  <c r="Q106" i="20"/>
  <c r="R110" i="20"/>
  <c r="Q110" i="20"/>
  <c r="R114" i="20"/>
  <c r="Q114" i="20"/>
  <c r="R118" i="20"/>
  <c r="Q118" i="20"/>
  <c r="R122" i="20"/>
  <c r="Q122" i="20"/>
  <c r="R126" i="20"/>
  <c r="Q126" i="20"/>
  <c r="R130" i="20"/>
  <c r="Q130" i="20"/>
  <c r="R134" i="20"/>
  <c r="Q134" i="20"/>
  <c r="K17" i="18" l="1"/>
  <c r="K14" i="18"/>
  <c r="I15" i="18"/>
  <c r="K15" i="18" s="1"/>
  <c r="P50" i="19"/>
  <c r="S49" i="19"/>
  <c r="R49" i="19"/>
  <c r="Q49" i="19"/>
  <c r="P49" i="19"/>
  <c r="O49" i="19"/>
  <c r="N49" i="19"/>
  <c r="S48" i="19"/>
  <c r="R48" i="19"/>
  <c r="Q48" i="19"/>
  <c r="P48" i="19"/>
  <c r="O48" i="19"/>
  <c r="N48" i="19"/>
  <c r="S47" i="19"/>
  <c r="R47" i="19"/>
  <c r="Q47" i="19"/>
  <c r="P47" i="19"/>
  <c r="O47" i="19"/>
  <c r="N47" i="19"/>
  <c r="V42" i="19"/>
  <c r="S50" i="19" s="1"/>
  <c r="U42" i="19"/>
  <c r="T42" i="19"/>
  <c r="S42" i="19"/>
  <c r="R42" i="19"/>
  <c r="Q42" i="19"/>
  <c r="P42" i="19"/>
  <c r="O42" i="19"/>
  <c r="O50" i="19" s="1"/>
  <c r="N42" i="19"/>
  <c r="M42" i="19"/>
  <c r="L42" i="19"/>
  <c r="K42" i="19"/>
  <c r="J42" i="19"/>
  <c r="I42" i="19"/>
  <c r="H42" i="19"/>
  <c r="N50" i="19" s="1"/>
  <c r="G42" i="19"/>
  <c r="F42" i="19"/>
  <c r="E42" i="19"/>
  <c r="D42" i="19"/>
  <c r="C42" i="19"/>
  <c r="B42" i="19"/>
  <c r="R20" i="19"/>
  <c r="S19" i="19"/>
  <c r="R19" i="19"/>
  <c r="Q19" i="19"/>
  <c r="P19" i="19"/>
  <c r="O19" i="19"/>
  <c r="N19" i="19"/>
  <c r="S18" i="19"/>
  <c r="R18" i="19"/>
  <c r="Q18" i="19"/>
  <c r="P18" i="19"/>
  <c r="O18" i="19"/>
  <c r="N18" i="19"/>
  <c r="S17" i="19"/>
  <c r="R17" i="19"/>
  <c r="Q17" i="19"/>
  <c r="P17" i="19"/>
  <c r="O17" i="19"/>
  <c r="N17" i="19"/>
  <c r="V12" i="19"/>
  <c r="P20" i="19" s="1"/>
  <c r="U12" i="19"/>
  <c r="T12" i="19"/>
  <c r="S12" i="19"/>
  <c r="R12" i="19"/>
  <c r="Q12" i="19"/>
  <c r="P12" i="19"/>
  <c r="O12" i="19"/>
  <c r="N12" i="19"/>
  <c r="O20" i="19" s="1"/>
  <c r="M12" i="19"/>
  <c r="L12" i="19"/>
  <c r="K12" i="19"/>
  <c r="J12" i="19"/>
  <c r="I12" i="19"/>
  <c r="H12" i="19"/>
  <c r="N20" i="19" s="1"/>
  <c r="G12" i="19"/>
  <c r="F12" i="19"/>
  <c r="E12" i="19"/>
  <c r="D12" i="19"/>
  <c r="C12" i="19"/>
  <c r="B12" i="19"/>
  <c r="X11" i="19"/>
  <c r="W11" i="19"/>
  <c r="X10" i="19"/>
  <c r="W10" i="19"/>
  <c r="X9" i="19"/>
  <c r="W9" i="19"/>
  <c r="I12" i="1"/>
  <c r="C10" i="1"/>
  <c r="Y12" i="17"/>
  <c r="X12" i="17"/>
  <c r="X40" i="14"/>
  <c r="W40" i="14"/>
  <c r="N47" i="14"/>
  <c r="X10" i="14"/>
  <c r="X9" i="14"/>
  <c r="W10" i="14"/>
  <c r="W9" i="14"/>
  <c r="W11" i="14"/>
  <c r="X11" i="14"/>
  <c r="Q20" i="19" l="1"/>
  <c r="Q50" i="19"/>
  <c r="S20" i="19"/>
  <c r="R50" i="19"/>
  <c r="H12" i="1"/>
  <c r="O19" i="14"/>
  <c r="I11" i="1"/>
  <c r="I10" i="1"/>
  <c r="I9" i="1"/>
  <c r="H9" i="1"/>
  <c r="I8" i="1"/>
  <c r="K9" i="9"/>
  <c r="Q41" i="4"/>
  <c r="R41" i="4"/>
  <c r="S41" i="4"/>
  <c r="O49" i="4" s="1"/>
  <c r="L41" i="4"/>
  <c r="M41" i="4"/>
  <c r="F41" i="4"/>
  <c r="G41" i="4"/>
  <c r="Q12" i="4"/>
  <c r="R12" i="4"/>
  <c r="S12" i="4"/>
  <c r="K12" i="4"/>
  <c r="L12" i="4"/>
  <c r="M12" i="4"/>
  <c r="E12" i="4"/>
  <c r="F12" i="4"/>
  <c r="G12" i="4"/>
  <c r="R42" i="5"/>
  <c r="S42" i="5"/>
  <c r="L42" i="5"/>
  <c r="M42" i="5"/>
  <c r="G42" i="5"/>
  <c r="R12" i="5"/>
  <c r="S12" i="5"/>
  <c r="L12" i="5"/>
  <c r="M12" i="5"/>
  <c r="F12" i="5"/>
  <c r="G12" i="5"/>
  <c r="Q42" i="7"/>
  <c r="R42" i="7"/>
  <c r="S42" i="7"/>
  <c r="L42" i="7"/>
  <c r="M42" i="7"/>
  <c r="F42" i="7"/>
  <c r="G42" i="7"/>
  <c r="Q12" i="7"/>
  <c r="R12" i="7"/>
  <c r="S12" i="7"/>
  <c r="L12" i="7"/>
  <c r="M12" i="7"/>
  <c r="F12" i="7"/>
  <c r="G12" i="7"/>
  <c r="U42" i="17"/>
  <c r="V42" i="17"/>
  <c r="S50" i="17" s="1"/>
  <c r="M42" i="17"/>
  <c r="N42" i="17"/>
  <c r="O42" i="17"/>
  <c r="R50" i="17" s="1"/>
  <c r="G42" i="17"/>
  <c r="H42" i="17"/>
  <c r="N50" i="17" s="1"/>
  <c r="T12" i="17"/>
  <c r="U12" i="17"/>
  <c r="V12" i="17"/>
  <c r="S20" i="17" s="1"/>
  <c r="M12" i="17"/>
  <c r="N12" i="17"/>
  <c r="O12" i="17"/>
  <c r="O20" i="17" s="1"/>
  <c r="F12" i="17"/>
  <c r="G12" i="17"/>
  <c r="H12" i="17"/>
  <c r="Q20" i="17" s="1"/>
  <c r="S20" i="14"/>
  <c r="U41" i="14"/>
  <c r="T41" i="14"/>
  <c r="Q41" i="14"/>
  <c r="R41" i="14"/>
  <c r="S41" i="14"/>
  <c r="V41" i="14"/>
  <c r="P49" i="14" s="1"/>
  <c r="J41" i="14"/>
  <c r="K41" i="14"/>
  <c r="L41" i="14"/>
  <c r="M41" i="14"/>
  <c r="N41" i="14"/>
  <c r="O41" i="14"/>
  <c r="O49" i="14" s="1"/>
  <c r="C41" i="14"/>
  <c r="D41" i="14"/>
  <c r="E41" i="14"/>
  <c r="F41" i="14"/>
  <c r="G41" i="14"/>
  <c r="H41" i="14"/>
  <c r="B41" i="14"/>
  <c r="Q12" i="14"/>
  <c r="R12" i="14"/>
  <c r="S12" i="14"/>
  <c r="T12" i="14"/>
  <c r="U12" i="14"/>
  <c r="V12" i="14"/>
  <c r="P12" i="14"/>
  <c r="J12" i="14"/>
  <c r="K12" i="14"/>
  <c r="L12" i="14"/>
  <c r="M12" i="14"/>
  <c r="N12" i="14"/>
  <c r="O12" i="14"/>
  <c r="R20" i="14" s="1"/>
  <c r="I12" i="14"/>
  <c r="E12" i="14"/>
  <c r="F12" i="14"/>
  <c r="G12" i="14"/>
  <c r="H12" i="14"/>
  <c r="Q20" i="14" s="1"/>
  <c r="J19" i="10"/>
  <c r="I19" i="10"/>
  <c r="T5" i="11"/>
  <c r="S47" i="17"/>
  <c r="R47" i="17"/>
  <c r="Q47" i="17"/>
  <c r="N47" i="17"/>
  <c r="S49" i="17"/>
  <c r="R49" i="17"/>
  <c r="Q49" i="17"/>
  <c r="P49" i="17"/>
  <c r="O49" i="17"/>
  <c r="N49" i="17"/>
  <c r="S48" i="17"/>
  <c r="R48" i="17"/>
  <c r="Q48" i="17"/>
  <c r="P48" i="17"/>
  <c r="O48" i="17"/>
  <c r="N48" i="17"/>
  <c r="P47" i="17"/>
  <c r="O47" i="17"/>
  <c r="S17" i="17"/>
  <c r="R17" i="17"/>
  <c r="Q17" i="17"/>
  <c r="N17" i="17"/>
  <c r="R20" i="17"/>
  <c r="N20" i="17"/>
  <c r="S19" i="17"/>
  <c r="R19" i="17"/>
  <c r="Q19" i="17"/>
  <c r="P19" i="17"/>
  <c r="O19" i="17"/>
  <c r="N19" i="17"/>
  <c r="S18" i="17"/>
  <c r="R18" i="17"/>
  <c r="Q18" i="17"/>
  <c r="P18" i="17"/>
  <c r="O18" i="17"/>
  <c r="N18" i="17"/>
  <c r="P17" i="17"/>
  <c r="O17" i="17"/>
  <c r="T42" i="17"/>
  <c r="S42" i="17"/>
  <c r="R42" i="17"/>
  <c r="Q42" i="17"/>
  <c r="P42" i="17"/>
  <c r="L42" i="17"/>
  <c r="K42" i="17"/>
  <c r="J42" i="17"/>
  <c r="I42" i="17"/>
  <c r="F42" i="17"/>
  <c r="E42" i="17"/>
  <c r="D42" i="17"/>
  <c r="C42" i="17"/>
  <c r="B42" i="17"/>
  <c r="S12" i="17"/>
  <c r="R12" i="17"/>
  <c r="Q12" i="17"/>
  <c r="P12" i="17"/>
  <c r="L12" i="17"/>
  <c r="K12" i="17"/>
  <c r="J12" i="17"/>
  <c r="I12" i="17"/>
  <c r="E12" i="17"/>
  <c r="D12" i="17"/>
  <c r="C12" i="17"/>
  <c r="B12" i="17"/>
  <c r="R47" i="7"/>
  <c r="Q47" i="7"/>
  <c r="P47" i="7"/>
  <c r="O47" i="7"/>
  <c r="N47" i="7"/>
  <c r="M47" i="7"/>
  <c r="R17" i="7"/>
  <c r="Q17" i="7"/>
  <c r="P17" i="7"/>
  <c r="O17" i="7"/>
  <c r="N20" i="7"/>
  <c r="M20" i="7"/>
  <c r="R50" i="7"/>
  <c r="Q50" i="7"/>
  <c r="P50" i="7"/>
  <c r="O50" i="7"/>
  <c r="N50" i="7"/>
  <c r="M50" i="7"/>
  <c r="R49" i="7"/>
  <c r="Q49" i="7"/>
  <c r="P49" i="7"/>
  <c r="O49" i="7"/>
  <c r="N49" i="7"/>
  <c r="M49" i="7"/>
  <c r="R48" i="7"/>
  <c r="Q48" i="7"/>
  <c r="P48" i="7"/>
  <c r="O48" i="7"/>
  <c r="N48" i="7"/>
  <c r="M48" i="7"/>
  <c r="R20" i="7"/>
  <c r="Q20" i="7"/>
  <c r="P20" i="7"/>
  <c r="O20" i="7"/>
  <c r="R19" i="7"/>
  <c r="Q19" i="7"/>
  <c r="P19" i="7"/>
  <c r="O19" i="7"/>
  <c r="N19" i="7"/>
  <c r="M19" i="7"/>
  <c r="R18" i="7"/>
  <c r="Q18" i="7"/>
  <c r="P18" i="7"/>
  <c r="O18" i="7"/>
  <c r="N18" i="7"/>
  <c r="M18" i="7"/>
  <c r="N17" i="7"/>
  <c r="M17" i="7"/>
  <c r="R50" i="5"/>
  <c r="Q50" i="5"/>
  <c r="P50" i="5"/>
  <c r="O50" i="5"/>
  <c r="N50" i="5"/>
  <c r="M50" i="5"/>
  <c r="Q17" i="5"/>
  <c r="P19" i="5"/>
  <c r="R20" i="5"/>
  <c r="Q20" i="5"/>
  <c r="P20" i="5"/>
  <c r="O20" i="5"/>
  <c r="N20" i="5"/>
  <c r="M20" i="5"/>
  <c r="P20" i="4"/>
  <c r="O20" i="4"/>
  <c r="N20" i="4"/>
  <c r="M20" i="4"/>
  <c r="S49" i="14"/>
  <c r="Q49" i="14"/>
  <c r="N49" i="14"/>
  <c r="Q47" i="14"/>
  <c r="R47" i="14"/>
  <c r="S47" i="14"/>
  <c r="Q48" i="14"/>
  <c r="R48" i="14"/>
  <c r="S48" i="14"/>
  <c r="S46" i="14"/>
  <c r="R46" i="14"/>
  <c r="Q46" i="14"/>
  <c r="O47" i="14"/>
  <c r="P47" i="14"/>
  <c r="N48" i="14"/>
  <c r="O48" i="14"/>
  <c r="P48" i="14"/>
  <c r="P46" i="14"/>
  <c r="O46" i="14"/>
  <c r="N46" i="14"/>
  <c r="S17" i="14"/>
  <c r="R17" i="14"/>
  <c r="Q17" i="14"/>
  <c r="P20" i="14"/>
  <c r="R49" i="4"/>
  <c r="R46" i="4"/>
  <c r="Q49" i="4"/>
  <c r="Q46" i="4"/>
  <c r="P49" i="4"/>
  <c r="P46" i="4"/>
  <c r="O46" i="4"/>
  <c r="N49" i="4"/>
  <c r="N48" i="4"/>
  <c r="N47" i="4"/>
  <c r="N46" i="4"/>
  <c r="M49" i="4"/>
  <c r="M48" i="4"/>
  <c r="M47" i="4"/>
  <c r="M46" i="4"/>
  <c r="R20" i="4"/>
  <c r="Q20" i="4"/>
  <c r="Q19" i="4"/>
  <c r="P19" i="4"/>
  <c r="R19" i="4"/>
  <c r="R18" i="4"/>
  <c r="R17" i="4"/>
  <c r="Q18" i="4"/>
  <c r="P18" i="4"/>
  <c r="Q17" i="4"/>
  <c r="P17" i="4"/>
  <c r="O19" i="4"/>
  <c r="N19" i="4"/>
  <c r="P19" i="14"/>
  <c r="P18" i="14"/>
  <c r="P17" i="14"/>
  <c r="O18" i="14"/>
  <c r="O17" i="14"/>
  <c r="N19" i="14"/>
  <c r="N18" i="14"/>
  <c r="N17" i="14"/>
  <c r="P41" i="14"/>
  <c r="I41" i="14"/>
  <c r="S19" i="14"/>
  <c r="R19" i="14"/>
  <c r="Q19" i="14"/>
  <c r="S18" i="14"/>
  <c r="R18" i="14"/>
  <c r="Q18" i="14"/>
  <c r="D12" i="14"/>
  <c r="C12" i="14"/>
  <c r="B12" i="14"/>
  <c r="L35" i="10"/>
  <c r="K35" i="10"/>
  <c r="L34" i="10"/>
  <c r="K34" i="10"/>
  <c r="L33" i="10"/>
  <c r="K33" i="10"/>
  <c r="L32" i="10"/>
  <c r="K32" i="10"/>
  <c r="L31" i="10"/>
  <c r="K31" i="10"/>
  <c r="L30" i="10"/>
  <c r="K30" i="10"/>
  <c r="L29" i="10"/>
  <c r="K29" i="10"/>
  <c r="L28" i="10"/>
  <c r="K28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3" i="10"/>
  <c r="L12" i="10"/>
  <c r="L11" i="10"/>
  <c r="L10" i="10"/>
  <c r="L9" i="10"/>
  <c r="L8" i="10"/>
  <c r="L7" i="10"/>
  <c r="L6" i="10"/>
  <c r="J35" i="10"/>
  <c r="I35" i="10"/>
  <c r="J34" i="10"/>
  <c r="I34" i="10"/>
  <c r="J33" i="10"/>
  <c r="I33" i="10"/>
  <c r="J32" i="10"/>
  <c r="I32" i="10"/>
  <c r="J31" i="10"/>
  <c r="I31" i="10"/>
  <c r="J30" i="10"/>
  <c r="I30" i="10"/>
  <c r="J29" i="10"/>
  <c r="I29" i="10"/>
  <c r="J28" i="10"/>
  <c r="I28" i="10"/>
  <c r="J24" i="10"/>
  <c r="I24" i="10"/>
  <c r="J23" i="10"/>
  <c r="I23" i="10"/>
  <c r="J22" i="10"/>
  <c r="I22" i="10"/>
  <c r="J21" i="10"/>
  <c r="I21" i="10"/>
  <c r="J20" i="10"/>
  <c r="I20" i="10"/>
  <c r="J18" i="10"/>
  <c r="I18" i="10"/>
  <c r="J17" i="10"/>
  <c r="I17" i="10"/>
  <c r="J13" i="10"/>
  <c r="J12" i="10"/>
  <c r="J11" i="10"/>
  <c r="J10" i="10"/>
  <c r="J9" i="10"/>
  <c r="J8" i="10"/>
  <c r="J7" i="10"/>
  <c r="J6" i="10"/>
  <c r="K13" i="10"/>
  <c r="K12" i="10"/>
  <c r="K11" i="10"/>
  <c r="K10" i="10"/>
  <c r="K9" i="10"/>
  <c r="K8" i="10"/>
  <c r="K7" i="10"/>
  <c r="K6" i="10"/>
  <c r="I7" i="10"/>
  <c r="I8" i="10"/>
  <c r="I9" i="10"/>
  <c r="I10" i="10"/>
  <c r="I11" i="10"/>
  <c r="I12" i="10"/>
  <c r="I13" i="10"/>
  <c r="I6" i="10"/>
  <c r="L21" i="9"/>
  <c r="K21" i="9"/>
  <c r="L20" i="9"/>
  <c r="K20" i="9"/>
  <c r="L19" i="9"/>
  <c r="K19" i="9"/>
  <c r="L15" i="9"/>
  <c r="K15" i="9"/>
  <c r="L14" i="9"/>
  <c r="K14" i="9"/>
  <c r="L13" i="9"/>
  <c r="K13" i="9"/>
  <c r="I21" i="9"/>
  <c r="I20" i="9"/>
  <c r="J20" i="9"/>
  <c r="L8" i="9"/>
  <c r="L9" i="9"/>
  <c r="L7" i="9"/>
  <c r="K8" i="9"/>
  <c r="K7" i="9"/>
  <c r="J21" i="9"/>
  <c r="J19" i="9"/>
  <c r="I19" i="9"/>
  <c r="J15" i="9"/>
  <c r="I15" i="9"/>
  <c r="J14" i="9"/>
  <c r="I14" i="9"/>
  <c r="J13" i="9"/>
  <c r="I13" i="9"/>
  <c r="J8" i="9"/>
  <c r="J9" i="9"/>
  <c r="J7" i="9"/>
  <c r="I8" i="9"/>
  <c r="I9" i="9"/>
  <c r="I7" i="9"/>
  <c r="H5" i="2"/>
  <c r="H70" i="2"/>
  <c r="H69" i="2"/>
  <c r="H68" i="2"/>
  <c r="H67" i="2"/>
  <c r="H66" i="2"/>
  <c r="H65" i="2"/>
  <c r="H62" i="2"/>
  <c r="H61" i="2"/>
  <c r="H60" i="2"/>
  <c r="H59" i="2"/>
  <c r="H58" i="2"/>
  <c r="H57" i="2"/>
  <c r="H56" i="2"/>
  <c r="H55" i="2"/>
  <c r="H54" i="2"/>
  <c r="H53" i="2"/>
  <c r="H52" i="2"/>
  <c r="H51" i="2"/>
  <c r="H6" i="2"/>
  <c r="H7" i="2"/>
  <c r="H8" i="2"/>
  <c r="H9" i="2"/>
  <c r="H10" i="2"/>
  <c r="H11" i="2"/>
  <c r="H12" i="2"/>
  <c r="H13" i="2"/>
  <c r="H14" i="2"/>
  <c r="H15" i="2"/>
  <c r="H16" i="2"/>
  <c r="H19" i="2"/>
  <c r="H20" i="2"/>
  <c r="H21" i="2"/>
  <c r="H22" i="2"/>
  <c r="H23" i="2"/>
  <c r="H24" i="2"/>
  <c r="H28" i="2"/>
  <c r="H29" i="2"/>
  <c r="H30" i="2"/>
  <c r="H31" i="2"/>
  <c r="H32" i="2"/>
  <c r="H33" i="2"/>
  <c r="H34" i="2"/>
  <c r="H35" i="2"/>
  <c r="H36" i="2"/>
  <c r="H37" i="2"/>
  <c r="H38" i="2"/>
  <c r="H39" i="2"/>
  <c r="H42" i="2"/>
  <c r="H43" i="2"/>
  <c r="H44" i="2"/>
  <c r="H45" i="2"/>
  <c r="H46" i="2"/>
  <c r="H47" i="2"/>
  <c r="H70" i="3"/>
  <c r="G70" i="3"/>
  <c r="F70" i="3"/>
  <c r="E70" i="3"/>
  <c r="D70" i="3"/>
  <c r="C70" i="3"/>
  <c r="H69" i="3"/>
  <c r="G69" i="3"/>
  <c r="F69" i="3"/>
  <c r="E69" i="3"/>
  <c r="D69" i="3"/>
  <c r="C69" i="3"/>
  <c r="H68" i="3"/>
  <c r="G68" i="3"/>
  <c r="F68" i="3"/>
  <c r="E68" i="3"/>
  <c r="D68" i="3"/>
  <c r="C68" i="3"/>
  <c r="H67" i="3"/>
  <c r="G67" i="3"/>
  <c r="F67" i="3"/>
  <c r="E67" i="3"/>
  <c r="D67" i="3"/>
  <c r="C67" i="3"/>
  <c r="H66" i="3"/>
  <c r="G66" i="3"/>
  <c r="F66" i="3"/>
  <c r="E66" i="3"/>
  <c r="D66" i="3"/>
  <c r="C66" i="3"/>
  <c r="H65" i="3"/>
  <c r="G65" i="3"/>
  <c r="F65" i="3"/>
  <c r="E65" i="3"/>
  <c r="D65" i="3"/>
  <c r="C65" i="3"/>
  <c r="H64" i="3"/>
  <c r="G64" i="3"/>
  <c r="F64" i="3"/>
  <c r="E64" i="3"/>
  <c r="D64" i="3"/>
  <c r="C64" i="3"/>
  <c r="H63" i="3"/>
  <c r="G63" i="3"/>
  <c r="F63" i="3"/>
  <c r="E63" i="3"/>
  <c r="D63" i="3"/>
  <c r="C63" i="3"/>
  <c r="H62" i="3"/>
  <c r="G62" i="3"/>
  <c r="F62" i="3"/>
  <c r="E62" i="3"/>
  <c r="D62" i="3"/>
  <c r="C62" i="3"/>
  <c r="H61" i="3"/>
  <c r="G61" i="3"/>
  <c r="F61" i="3"/>
  <c r="E61" i="3"/>
  <c r="D61" i="3"/>
  <c r="C61" i="3"/>
  <c r="H60" i="3"/>
  <c r="G60" i="3"/>
  <c r="F60" i="3"/>
  <c r="E60" i="3"/>
  <c r="D60" i="3"/>
  <c r="C60" i="3"/>
  <c r="H59" i="3"/>
  <c r="G59" i="3"/>
  <c r="F59" i="3"/>
  <c r="E59" i="3"/>
  <c r="D59" i="3"/>
  <c r="C59" i="3"/>
  <c r="H58" i="3"/>
  <c r="G58" i="3"/>
  <c r="F58" i="3"/>
  <c r="E58" i="3"/>
  <c r="D58" i="3"/>
  <c r="C58" i="3"/>
  <c r="H57" i="3"/>
  <c r="G57" i="3"/>
  <c r="F57" i="3"/>
  <c r="E57" i="3"/>
  <c r="D57" i="3"/>
  <c r="C57" i="3"/>
  <c r="H56" i="3"/>
  <c r="G56" i="3"/>
  <c r="F56" i="3"/>
  <c r="E56" i="3"/>
  <c r="D56" i="3"/>
  <c r="C56" i="3"/>
  <c r="H55" i="3"/>
  <c r="G55" i="3"/>
  <c r="F55" i="3"/>
  <c r="E55" i="3"/>
  <c r="D55" i="3"/>
  <c r="C55" i="3"/>
  <c r="H54" i="3"/>
  <c r="G54" i="3"/>
  <c r="F54" i="3"/>
  <c r="E54" i="3"/>
  <c r="D54" i="3"/>
  <c r="C54" i="3"/>
  <c r="H53" i="3"/>
  <c r="G53" i="3"/>
  <c r="F53" i="3"/>
  <c r="E53" i="3"/>
  <c r="D53" i="3"/>
  <c r="C53" i="3"/>
  <c r="H52" i="3"/>
  <c r="G52" i="3"/>
  <c r="F52" i="3"/>
  <c r="E52" i="3"/>
  <c r="D52" i="3"/>
  <c r="C52" i="3"/>
  <c r="H51" i="3"/>
  <c r="G51" i="3"/>
  <c r="F51" i="3"/>
  <c r="E51" i="3"/>
  <c r="D51" i="3"/>
  <c r="C51" i="3"/>
  <c r="H47" i="3"/>
  <c r="G47" i="3"/>
  <c r="F47" i="3"/>
  <c r="E47" i="3"/>
  <c r="D47" i="3"/>
  <c r="C47" i="3"/>
  <c r="H46" i="3"/>
  <c r="G46" i="3"/>
  <c r="F46" i="3"/>
  <c r="E46" i="3"/>
  <c r="D46" i="3"/>
  <c r="C46" i="3"/>
  <c r="H45" i="3"/>
  <c r="G45" i="3"/>
  <c r="F45" i="3"/>
  <c r="E45" i="3"/>
  <c r="D45" i="3"/>
  <c r="C45" i="3"/>
  <c r="H44" i="3"/>
  <c r="G44" i="3"/>
  <c r="F44" i="3"/>
  <c r="E44" i="3"/>
  <c r="D44" i="3"/>
  <c r="C44" i="3"/>
  <c r="H43" i="3"/>
  <c r="G43" i="3"/>
  <c r="F43" i="3"/>
  <c r="E43" i="3"/>
  <c r="D43" i="3"/>
  <c r="C43" i="3"/>
  <c r="H42" i="3"/>
  <c r="G42" i="3"/>
  <c r="F42" i="3"/>
  <c r="E42" i="3"/>
  <c r="D42" i="3"/>
  <c r="C42" i="3"/>
  <c r="H41" i="3"/>
  <c r="G41" i="3"/>
  <c r="F41" i="3"/>
  <c r="E41" i="3"/>
  <c r="D41" i="3"/>
  <c r="C41" i="3"/>
  <c r="H40" i="3"/>
  <c r="G40" i="3"/>
  <c r="F40" i="3"/>
  <c r="E40" i="3"/>
  <c r="D40" i="3"/>
  <c r="C40" i="3"/>
  <c r="H39" i="3"/>
  <c r="G39" i="3"/>
  <c r="F39" i="3"/>
  <c r="E39" i="3"/>
  <c r="D39" i="3"/>
  <c r="C39" i="3"/>
  <c r="H38" i="3"/>
  <c r="G38" i="3"/>
  <c r="F38" i="3"/>
  <c r="E38" i="3"/>
  <c r="D38" i="3"/>
  <c r="C38" i="3"/>
  <c r="H37" i="3"/>
  <c r="G37" i="3"/>
  <c r="F37" i="3"/>
  <c r="E37" i="3"/>
  <c r="D37" i="3"/>
  <c r="C37" i="3"/>
  <c r="H36" i="3"/>
  <c r="G36" i="3"/>
  <c r="F36" i="3"/>
  <c r="E36" i="3"/>
  <c r="D36" i="3"/>
  <c r="C36" i="3"/>
  <c r="H35" i="3"/>
  <c r="G35" i="3"/>
  <c r="F35" i="3"/>
  <c r="E35" i="3"/>
  <c r="D35" i="3"/>
  <c r="C35" i="3"/>
  <c r="H34" i="3"/>
  <c r="G34" i="3"/>
  <c r="F34" i="3"/>
  <c r="E34" i="3"/>
  <c r="D34" i="3"/>
  <c r="C34" i="3"/>
  <c r="H33" i="3"/>
  <c r="G33" i="3"/>
  <c r="F33" i="3"/>
  <c r="E33" i="3"/>
  <c r="D33" i="3"/>
  <c r="C33" i="3"/>
  <c r="H32" i="3"/>
  <c r="G32" i="3"/>
  <c r="F32" i="3"/>
  <c r="E32" i="3"/>
  <c r="D32" i="3"/>
  <c r="C32" i="3"/>
  <c r="H31" i="3"/>
  <c r="G31" i="3"/>
  <c r="F31" i="3"/>
  <c r="E31" i="3"/>
  <c r="D31" i="3"/>
  <c r="C31" i="3"/>
  <c r="H30" i="3"/>
  <c r="G30" i="3"/>
  <c r="F30" i="3"/>
  <c r="E30" i="3"/>
  <c r="D30" i="3"/>
  <c r="C30" i="3"/>
  <c r="H29" i="3"/>
  <c r="G29" i="3"/>
  <c r="F29" i="3"/>
  <c r="E29" i="3"/>
  <c r="D29" i="3"/>
  <c r="C29" i="3"/>
  <c r="H28" i="3"/>
  <c r="G28" i="3"/>
  <c r="F28" i="3"/>
  <c r="E28" i="3"/>
  <c r="D28" i="3"/>
  <c r="C28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P50" i="17" l="1"/>
  <c r="O50" i="17"/>
  <c r="Q50" i="17"/>
  <c r="P20" i="17"/>
  <c r="R49" i="14"/>
  <c r="O20" i="14"/>
  <c r="N20" i="14"/>
  <c r="I39" i="1"/>
  <c r="D58" i="1" l="1"/>
  <c r="I57" i="1"/>
  <c r="H57" i="1"/>
  <c r="G57" i="1"/>
  <c r="F57" i="1"/>
  <c r="E57" i="1"/>
  <c r="D57" i="1"/>
  <c r="C57" i="1"/>
  <c r="I56" i="1"/>
  <c r="H56" i="1"/>
  <c r="H58" i="1" s="1"/>
  <c r="G56" i="1"/>
  <c r="G58" i="1" s="1"/>
  <c r="F56" i="1"/>
  <c r="F58" i="1" s="1"/>
  <c r="E56" i="1"/>
  <c r="E58" i="1" s="1"/>
  <c r="D56" i="1"/>
  <c r="C56" i="1"/>
  <c r="C58" i="1" s="1"/>
  <c r="I55" i="1"/>
  <c r="H55" i="1"/>
  <c r="G55" i="1"/>
  <c r="F55" i="1"/>
  <c r="E55" i="1"/>
  <c r="D55" i="1"/>
  <c r="C55" i="1"/>
  <c r="I34" i="1"/>
  <c r="I33" i="1"/>
  <c r="I35" i="1" s="1"/>
  <c r="I32" i="1"/>
  <c r="H70" i="1"/>
  <c r="G70" i="1"/>
  <c r="F70" i="1"/>
  <c r="E70" i="1"/>
  <c r="D70" i="1"/>
  <c r="C70" i="1"/>
  <c r="G69" i="1"/>
  <c r="F69" i="1"/>
  <c r="E69" i="1"/>
  <c r="C69" i="1"/>
  <c r="H66" i="1"/>
  <c r="G66" i="1"/>
  <c r="F66" i="1"/>
  <c r="E66" i="1"/>
  <c r="D66" i="1"/>
  <c r="C66" i="1"/>
  <c r="H65" i="1"/>
  <c r="G65" i="1"/>
  <c r="F65" i="1"/>
  <c r="E65" i="1"/>
  <c r="D65" i="1"/>
  <c r="H62" i="1"/>
  <c r="G62" i="1"/>
  <c r="F62" i="1"/>
  <c r="E62" i="1"/>
  <c r="D62" i="1"/>
  <c r="C62" i="1"/>
  <c r="G61" i="1"/>
  <c r="D61" i="1"/>
  <c r="C61" i="1"/>
  <c r="H54" i="1"/>
  <c r="G54" i="1"/>
  <c r="F54" i="1"/>
  <c r="E54" i="1"/>
  <c r="D54" i="1"/>
  <c r="C54" i="1"/>
  <c r="G53" i="1"/>
  <c r="F53" i="1"/>
  <c r="E53" i="1"/>
  <c r="D53" i="1"/>
  <c r="C53" i="1"/>
  <c r="I58" i="1" l="1"/>
  <c r="I70" i="1"/>
  <c r="I66" i="1"/>
  <c r="I65" i="1"/>
  <c r="I62" i="1"/>
  <c r="I54" i="1"/>
  <c r="I47" i="1"/>
  <c r="I43" i="1"/>
  <c r="I42" i="1"/>
  <c r="I31" i="1"/>
  <c r="I24" i="1"/>
  <c r="I20" i="1"/>
  <c r="I19" i="1"/>
  <c r="I16" i="1"/>
  <c r="G9" i="2"/>
  <c r="U5" i="11" l="1"/>
  <c r="T6" i="11"/>
  <c r="U6" i="11"/>
  <c r="V6" i="11"/>
  <c r="V7" i="11"/>
  <c r="T8" i="11"/>
  <c r="U8" i="11"/>
  <c r="V8" i="11"/>
  <c r="V5" i="11"/>
  <c r="O32" i="10"/>
  <c r="P32" i="10"/>
  <c r="Q32" i="10"/>
  <c r="R32" i="10"/>
  <c r="S32" i="10"/>
  <c r="N32" i="10"/>
  <c r="O29" i="10"/>
  <c r="P29" i="10"/>
  <c r="Q29" i="10"/>
  <c r="Q35" i="10" s="1"/>
  <c r="R29" i="10"/>
  <c r="R35" i="10" s="1"/>
  <c r="S29" i="10"/>
  <c r="N29" i="10"/>
  <c r="O18" i="10"/>
  <c r="P18" i="10"/>
  <c r="Q18" i="10"/>
  <c r="R18" i="10"/>
  <c r="S18" i="10"/>
  <c r="N18" i="10"/>
  <c r="O21" i="10"/>
  <c r="P21" i="10"/>
  <c r="Q21" i="10"/>
  <c r="R21" i="10"/>
  <c r="S21" i="10"/>
  <c r="N21" i="10"/>
  <c r="O7" i="10"/>
  <c r="P7" i="10"/>
  <c r="Q7" i="10"/>
  <c r="R7" i="10"/>
  <c r="S7" i="10"/>
  <c r="N7" i="10"/>
  <c r="P10" i="10"/>
  <c r="Q10" i="10"/>
  <c r="R10" i="10"/>
  <c r="S10" i="10"/>
  <c r="O10" i="10"/>
  <c r="N10" i="10"/>
  <c r="P35" i="10" l="1"/>
  <c r="N35" i="10"/>
  <c r="O13" i="10"/>
  <c r="S35" i="10"/>
  <c r="O35" i="10"/>
  <c r="S13" i="10"/>
  <c r="P13" i="10"/>
  <c r="R24" i="10"/>
  <c r="N24" i="10"/>
  <c r="P24" i="10"/>
  <c r="N13" i="10"/>
  <c r="R13" i="10"/>
  <c r="Q24" i="10"/>
  <c r="S24" i="10"/>
  <c r="O24" i="10"/>
  <c r="Q13" i="10"/>
  <c r="P47" i="5"/>
  <c r="N47" i="5"/>
  <c r="M47" i="5"/>
  <c r="R49" i="5"/>
  <c r="Q49" i="5"/>
  <c r="P49" i="5"/>
  <c r="O49" i="5"/>
  <c r="N49" i="5"/>
  <c r="M49" i="5"/>
  <c r="R48" i="5"/>
  <c r="Q48" i="5"/>
  <c r="P48" i="5"/>
  <c r="O48" i="5"/>
  <c r="N48" i="5"/>
  <c r="M48" i="5"/>
  <c r="R47" i="5"/>
  <c r="Q47" i="5"/>
  <c r="O47" i="5"/>
  <c r="R19" i="5"/>
  <c r="Q19" i="5"/>
  <c r="O19" i="5"/>
  <c r="N19" i="5"/>
  <c r="M19" i="5"/>
  <c r="R18" i="5"/>
  <c r="Q18" i="5"/>
  <c r="P18" i="5"/>
  <c r="O18" i="5"/>
  <c r="N18" i="5"/>
  <c r="M18" i="5"/>
  <c r="R17" i="5"/>
  <c r="P17" i="5"/>
  <c r="O17" i="5"/>
  <c r="N17" i="5"/>
  <c r="M17" i="5"/>
  <c r="R48" i="4"/>
  <c r="Q48" i="4"/>
  <c r="P48" i="4"/>
  <c r="O48" i="4"/>
  <c r="R47" i="4"/>
  <c r="Q47" i="4"/>
  <c r="P47" i="4"/>
  <c r="O47" i="4"/>
  <c r="O18" i="4"/>
  <c r="O17" i="4"/>
  <c r="N18" i="4"/>
  <c r="N17" i="4"/>
  <c r="M18" i="4"/>
  <c r="M19" i="4"/>
  <c r="M17" i="4"/>
  <c r="P42" i="7" l="1"/>
  <c r="O42" i="7"/>
  <c r="N42" i="7"/>
  <c r="K42" i="7"/>
  <c r="J42" i="7"/>
  <c r="I42" i="7"/>
  <c r="H42" i="7"/>
  <c r="E42" i="7"/>
  <c r="D42" i="7"/>
  <c r="C42" i="7"/>
  <c r="B42" i="7"/>
  <c r="P12" i="7"/>
  <c r="O12" i="7"/>
  <c r="N12" i="7"/>
  <c r="K12" i="7"/>
  <c r="J12" i="7"/>
  <c r="I12" i="7"/>
  <c r="H12" i="7"/>
  <c r="E12" i="7"/>
  <c r="D12" i="7"/>
  <c r="C12" i="7"/>
  <c r="B12" i="7"/>
  <c r="Q42" i="5"/>
  <c r="P42" i="5"/>
  <c r="O42" i="5"/>
  <c r="N42" i="5"/>
  <c r="K42" i="5"/>
  <c r="J42" i="5"/>
  <c r="I42" i="5"/>
  <c r="H42" i="5"/>
  <c r="F42" i="5"/>
  <c r="E42" i="5"/>
  <c r="D42" i="5"/>
  <c r="C42" i="5"/>
  <c r="B42" i="5"/>
  <c r="Q12" i="5"/>
  <c r="P12" i="5"/>
  <c r="O12" i="5"/>
  <c r="N12" i="5"/>
  <c r="K12" i="5"/>
  <c r="J12" i="5"/>
  <c r="I12" i="5"/>
  <c r="H12" i="5"/>
  <c r="E12" i="5"/>
  <c r="D12" i="5"/>
  <c r="C12" i="5"/>
  <c r="B12" i="5"/>
  <c r="D8" i="2"/>
  <c r="E8" i="2"/>
  <c r="F8" i="2"/>
  <c r="G8" i="2"/>
  <c r="D24" i="2"/>
  <c r="E24" i="2"/>
  <c r="F24" i="2"/>
  <c r="G24" i="2"/>
  <c r="D16" i="2"/>
  <c r="E16" i="2"/>
  <c r="F16" i="2"/>
  <c r="G16" i="2"/>
  <c r="D54" i="2"/>
  <c r="E54" i="2"/>
  <c r="F54" i="2"/>
  <c r="D58" i="2"/>
  <c r="E58" i="2"/>
  <c r="F58" i="2"/>
  <c r="D70" i="2"/>
  <c r="E70" i="2"/>
  <c r="F70" i="2"/>
  <c r="G70" i="2"/>
  <c r="D62" i="2"/>
  <c r="E62" i="2"/>
  <c r="F62" i="2"/>
  <c r="G62" i="2"/>
  <c r="D24" i="3"/>
  <c r="E24" i="3"/>
  <c r="F24" i="3"/>
  <c r="G24" i="3"/>
  <c r="D16" i="3"/>
  <c r="E16" i="3"/>
  <c r="F16" i="3"/>
  <c r="D8" i="3"/>
  <c r="E8" i="3"/>
  <c r="F8" i="3"/>
  <c r="G8" i="3"/>
  <c r="C58" i="2"/>
  <c r="C70" i="2"/>
  <c r="C62" i="2"/>
  <c r="C54" i="2"/>
  <c r="C24" i="2"/>
  <c r="C16" i="2"/>
  <c r="G54" i="2"/>
  <c r="C24" i="3"/>
  <c r="C16" i="3"/>
  <c r="C8" i="3"/>
  <c r="C8" i="2"/>
  <c r="L50" i="4"/>
  <c r="L51" i="4"/>
  <c r="P41" i="4"/>
  <c r="O41" i="4"/>
  <c r="N41" i="4"/>
  <c r="K41" i="4"/>
  <c r="J41" i="4"/>
  <c r="I41" i="4"/>
  <c r="H41" i="4"/>
  <c r="E41" i="4"/>
  <c r="D41" i="4"/>
  <c r="C41" i="4"/>
  <c r="B41" i="4"/>
  <c r="P12" i="4"/>
  <c r="O12" i="4"/>
  <c r="N12" i="4"/>
  <c r="J12" i="4"/>
  <c r="I12" i="4"/>
  <c r="H12" i="4"/>
  <c r="D12" i="4"/>
  <c r="C12" i="4"/>
  <c r="B12" i="4"/>
  <c r="G23" i="3"/>
  <c r="F23" i="3"/>
  <c r="E23" i="3"/>
  <c r="D23" i="3"/>
  <c r="C23" i="3"/>
  <c r="G22" i="3"/>
  <c r="F22" i="3"/>
  <c r="E22" i="3"/>
  <c r="D22" i="3"/>
  <c r="C22" i="3"/>
  <c r="G21" i="3"/>
  <c r="F21" i="3"/>
  <c r="E21" i="3"/>
  <c r="D21" i="3"/>
  <c r="C21" i="3"/>
  <c r="G15" i="3"/>
  <c r="F15" i="3"/>
  <c r="E15" i="3"/>
  <c r="D15" i="3"/>
  <c r="C15" i="3"/>
  <c r="G14" i="3"/>
  <c r="F14" i="3"/>
  <c r="E14" i="3"/>
  <c r="D14" i="3"/>
  <c r="C14" i="3"/>
  <c r="G13" i="3"/>
  <c r="F13" i="3"/>
  <c r="E13" i="3"/>
  <c r="D13" i="3"/>
  <c r="C13" i="3"/>
  <c r="G11" i="3"/>
  <c r="F11" i="3"/>
  <c r="E11" i="3"/>
  <c r="D11" i="3"/>
  <c r="C11" i="3"/>
  <c r="G10" i="3"/>
  <c r="F10" i="3"/>
  <c r="E10" i="3"/>
  <c r="D10" i="3"/>
  <c r="C10" i="3"/>
  <c r="G9" i="3"/>
  <c r="F9" i="3"/>
  <c r="E9" i="3"/>
  <c r="D9" i="3"/>
  <c r="C9" i="3"/>
  <c r="C20" i="3"/>
  <c r="C19" i="3"/>
  <c r="C18" i="3"/>
  <c r="C17" i="3"/>
  <c r="C7" i="3"/>
  <c r="C6" i="3"/>
  <c r="G20" i="3"/>
  <c r="F20" i="3"/>
  <c r="E20" i="3"/>
  <c r="D20" i="3"/>
  <c r="G19" i="3"/>
  <c r="F19" i="3"/>
  <c r="E19" i="3"/>
  <c r="D19" i="3"/>
  <c r="G18" i="3"/>
  <c r="F18" i="3"/>
  <c r="E18" i="3"/>
  <c r="D18" i="3"/>
  <c r="G17" i="3"/>
  <c r="F17" i="3"/>
  <c r="E17" i="3"/>
  <c r="D17" i="3"/>
  <c r="G7" i="3"/>
  <c r="F7" i="3"/>
  <c r="E7" i="3"/>
  <c r="D7" i="3"/>
  <c r="G6" i="3"/>
  <c r="F6" i="3"/>
  <c r="E6" i="3"/>
  <c r="D6" i="3"/>
  <c r="G5" i="3"/>
  <c r="F5" i="3"/>
  <c r="E5" i="3"/>
  <c r="D5" i="3"/>
  <c r="C5" i="3"/>
  <c r="G15" i="2"/>
  <c r="F57" i="2"/>
  <c r="C57" i="2"/>
  <c r="G58" i="2"/>
  <c r="D56" i="2"/>
  <c r="F55" i="2"/>
  <c r="E12" i="1"/>
  <c r="D12" i="3" s="1"/>
  <c r="H11" i="1"/>
  <c r="G11" i="1"/>
  <c r="F11" i="2" s="1"/>
  <c r="F11" i="1"/>
  <c r="E11" i="1"/>
  <c r="D11" i="1"/>
  <c r="C11" i="1"/>
  <c r="C11" i="2" s="1"/>
  <c r="H10" i="1"/>
  <c r="G10" i="1"/>
  <c r="G12" i="1" s="1"/>
  <c r="F12" i="3" s="1"/>
  <c r="F10" i="1"/>
  <c r="F12" i="1" s="1"/>
  <c r="E10" i="1"/>
  <c r="D10" i="2" s="1"/>
  <c r="D10" i="1"/>
  <c r="D12" i="1" s="1"/>
  <c r="C12" i="1"/>
  <c r="G9" i="1"/>
  <c r="F9" i="1"/>
  <c r="E9" i="1"/>
  <c r="D9" i="1"/>
  <c r="C9" i="1"/>
  <c r="C9" i="2" s="1"/>
  <c r="E11" i="2"/>
  <c r="D11" i="2"/>
  <c r="G10" i="2"/>
  <c r="E10" i="2"/>
  <c r="C33" i="1"/>
  <c r="D33" i="1"/>
  <c r="E33" i="1"/>
  <c r="F33" i="1"/>
  <c r="G33" i="1"/>
  <c r="H33" i="1"/>
  <c r="H34" i="1"/>
  <c r="E32" i="1"/>
  <c r="F32" i="1"/>
  <c r="G32" i="1"/>
  <c r="H32" i="1"/>
  <c r="D32" i="1"/>
  <c r="C32" i="1"/>
  <c r="C51" i="2"/>
  <c r="D51" i="2"/>
  <c r="E51" i="2"/>
  <c r="F51" i="2"/>
  <c r="G51" i="2"/>
  <c r="C52" i="2"/>
  <c r="D52" i="2"/>
  <c r="E52" i="2"/>
  <c r="F52" i="2"/>
  <c r="G52" i="2"/>
  <c r="C53" i="2"/>
  <c r="D53" i="2"/>
  <c r="E53" i="2"/>
  <c r="F53" i="2"/>
  <c r="G53" i="2"/>
  <c r="C55" i="2"/>
  <c r="D55" i="2"/>
  <c r="E55" i="2"/>
  <c r="G55" i="2"/>
  <c r="C56" i="2"/>
  <c r="F56" i="2"/>
  <c r="D57" i="2"/>
  <c r="E57" i="2"/>
  <c r="C59" i="2"/>
  <c r="D59" i="2"/>
  <c r="E59" i="2"/>
  <c r="F59" i="2"/>
  <c r="G59" i="2"/>
  <c r="C60" i="2"/>
  <c r="D60" i="2"/>
  <c r="E60" i="2"/>
  <c r="F60" i="2"/>
  <c r="G60" i="2"/>
  <c r="C61" i="2"/>
  <c r="D61" i="2"/>
  <c r="E61" i="2"/>
  <c r="F61" i="2"/>
  <c r="G61" i="2"/>
  <c r="F65" i="2"/>
  <c r="G65" i="2"/>
  <c r="C66" i="2"/>
  <c r="D66" i="2"/>
  <c r="E66" i="2"/>
  <c r="F66" i="2"/>
  <c r="G66" i="2"/>
  <c r="C67" i="2"/>
  <c r="D67" i="2"/>
  <c r="E67" i="2"/>
  <c r="F67" i="2"/>
  <c r="G67" i="2"/>
  <c r="C68" i="2"/>
  <c r="D68" i="2"/>
  <c r="E68" i="2"/>
  <c r="F68" i="2"/>
  <c r="G68" i="2"/>
  <c r="C69" i="2"/>
  <c r="D69" i="2"/>
  <c r="E69" i="2"/>
  <c r="F69" i="2"/>
  <c r="G69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G37" i="2"/>
  <c r="F37" i="2"/>
  <c r="E37" i="2"/>
  <c r="D37" i="2"/>
  <c r="C37" i="2"/>
  <c r="G36" i="2"/>
  <c r="F36" i="2"/>
  <c r="E36" i="2"/>
  <c r="D36" i="2"/>
  <c r="C36" i="2"/>
  <c r="G30" i="2"/>
  <c r="G29" i="2"/>
  <c r="F29" i="2"/>
  <c r="E29" i="2"/>
  <c r="D29" i="2"/>
  <c r="C29" i="2"/>
  <c r="G28" i="2"/>
  <c r="F28" i="2"/>
  <c r="E28" i="2"/>
  <c r="D28" i="2"/>
  <c r="C28" i="2"/>
  <c r="G23" i="2"/>
  <c r="F23" i="2"/>
  <c r="E23" i="2"/>
  <c r="D23" i="2"/>
  <c r="C23" i="2"/>
  <c r="G22" i="2"/>
  <c r="F22" i="2"/>
  <c r="E22" i="2"/>
  <c r="D22" i="2"/>
  <c r="C22" i="2"/>
  <c r="G21" i="2"/>
  <c r="F21" i="2"/>
  <c r="E21" i="2"/>
  <c r="D21" i="2"/>
  <c r="C21" i="2"/>
  <c r="F15" i="2"/>
  <c r="E15" i="2"/>
  <c r="D15" i="2"/>
  <c r="C15" i="2"/>
  <c r="G14" i="2"/>
  <c r="F14" i="2"/>
  <c r="E14" i="2"/>
  <c r="D14" i="2"/>
  <c r="C14" i="2"/>
  <c r="G13" i="2"/>
  <c r="F13" i="2"/>
  <c r="E13" i="2"/>
  <c r="D13" i="2"/>
  <c r="C13" i="2"/>
  <c r="G11" i="2"/>
  <c r="C10" i="2"/>
  <c r="E9" i="2"/>
  <c r="D9" i="2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F19" i="2"/>
  <c r="G19" i="2"/>
  <c r="C20" i="2"/>
  <c r="D20" i="2"/>
  <c r="E20" i="2"/>
  <c r="F20" i="2"/>
  <c r="G20" i="2"/>
  <c r="H47" i="1"/>
  <c r="G47" i="1"/>
  <c r="F47" i="1"/>
  <c r="E47" i="1"/>
  <c r="D47" i="1"/>
  <c r="C47" i="2" s="1"/>
  <c r="C47" i="1"/>
  <c r="G46" i="1"/>
  <c r="F46" i="2" s="1"/>
  <c r="F46" i="1"/>
  <c r="D46" i="1"/>
  <c r="C46" i="1"/>
  <c r="H43" i="1"/>
  <c r="G43" i="1"/>
  <c r="F43" i="1"/>
  <c r="E43" i="1"/>
  <c r="D43" i="1"/>
  <c r="C43" i="1"/>
  <c r="H42" i="1"/>
  <c r="G42" i="1"/>
  <c r="F42" i="1"/>
  <c r="E42" i="1"/>
  <c r="D42" i="1"/>
  <c r="C42" i="1"/>
  <c r="H39" i="1"/>
  <c r="G39" i="2" s="1"/>
  <c r="G39" i="1"/>
  <c r="F39" i="1"/>
  <c r="E39" i="1"/>
  <c r="D39" i="1"/>
  <c r="C39" i="1"/>
  <c r="G38" i="1"/>
  <c r="G34" i="1" s="1"/>
  <c r="F38" i="1"/>
  <c r="E38" i="1"/>
  <c r="D38" i="1"/>
  <c r="C38" i="1"/>
  <c r="C34" i="1" s="1"/>
  <c r="E35" i="1"/>
  <c r="H31" i="1"/>
  <c r="G31" i="1"/>
  <c r="F31" i="1"/>
  <c r="E31" i="1"/>
  <c r="D31" i="1"/>
  <c r="C31" i="2" s="1"/>
  <c r="C31" i="1"/>
  <c r="F30" i="1"/>
  <c r="E30" i="1"/>
  <c r="D30" i="1"/>
  <c r="H24" i="1"/>
  <c r="G24" i="1"/>
  <c r="F24" i="1"/>
  <c r="E24" i="1"/>
  <c r="D24" i="1"/>
  <c r="C24" i="1"/>
  <c r="E23" i="1"/>
  <c r="H20" i="1"/>
  <c r="G20" i="1"/>
  <c r="F20" i="1"/>
  <c r="E20" i="1"/>
  <c r="D20" i="1"/>
  <c r="C20" i="1"/>
  <c r="H19" i="1"/>
  <c r="G19" i="1"/>
  <c r="H16" i="1"/>
  <c r="G16" i="3" s="1"/>
  <c r="G16" i="1"/>
  <c r="F16" i="1"/>
  <c r="E16" i="1"/>
  <c r="D16" i="1"/>
  <c r="C16" i="1"/>
  <c r="H8" i="1"/>
  <c r="G8" i="1"/>
  <c r="F8" i="1"/>
  <c r="E8" i="1"/>
  <c r="D8" i="1"/>
  <c r="C8" i="1"/>
  <c r="D32" i="2" l="1"/>
  <c r="C12" i="3"/>
  <c r="E12" i="2"/>
  <c r="G12" i="2"/>
  <c r="E12" i="3"/>
  <c r="D12" i="2"/>
  <c r="C12" i="2"/>
  <c r="F12" i="2"/>
  <c r="E32" i="2"/>
  <c r="G32" i="2"/>
  <c r="C39" i="2"/>
  <c r="F32" i="2"/>
  <c r="C46" i="2"/>
  <c r="G47" i="2"/>
  <c r="F47" i="2"/>
  <c r="F33" i="2"/>
  <c r="E39" i="2"/>
  <c r="F39" i="2"/>
  <c r="F30" i="2"/>
  <c r="E47" i="2"/>
  <c r="F34" i="1"/>
  <c r="D47" i="2"/>
  <c r="D39" i="2"/>
  <c r="E31" i="2"/>
  <c r="C35" i="1"/>
  <c r="E34" i="1"/>
  <c r="G33" i="2"/>
  <c r="D46" i="2"/>
  <c r="C38" i="2"/>
  <c r="E46" i="2"/>
  <c r="D38" i="2"/>
  <c r="G31" i="2"/>
  <c r="E38" i="2"/>
  <c r="G46" i="2"/>
  <c r="F38" i="2"/>
  <c r="C30" i="2"/>
  <c r="D33" i="2"/>
  <c r="G38" i="2"/>
  <c r="D31" i="2"/>
  <c r="F31" i="2"/>
  <c r="C33" i="2"/>
  <c r="D30" i="2"/>
  <c r="D34" i="1"/>
  <c r="D35" i="1"/>
  <c r="G35" i="1"/>
  <c r="E30" i="2"/>
  <c r="G12" i="3"/>
  <c r="G56" i="2"/>
  <c r="G34" i="2"/>
  <c r="E56" i="2"/>
  <c r="G57" i="2"/>
  <c r="F9" i="2"/>
  <c r="F10" i="2"/>
  <c r="E33" i="2"/>
  <c r="F35" i="1"/>
  <c r="H35" i="1"/>
  <c r="C32" i="2"/>
  <c r="D34" i="2" l="1"/>
  <c r="F34" i="2"/>
  <c r="E34" i="2"/>
  <c r="F35" i="2"/>
  <c r="C35" i="2"/>
  <c r="D35" i="2"/>
  <c r="G35" i="2"/>
  <c r="E35" i="2"/>
  <c r="C34" i="2"/>
</calcChain>
</file>

<file path=xl/sharedStrings.xml><?xml version="1.0" encoding="utf-8"?>
<sst xmlns="http://schemas.openxmlformats.org/spreadsheetml/2006/main" count="1162" uniqueCount="264">
  <si>
    <t>Rilevazione sulle forze di lavoro dell’ISTAT - Elaborazione CGIL e Provincia di Ravenna - Servizio Statistica</t>
  </si>
  <si>
    <t>Ravenna</t>
  </si>
  <si>
    <t>Occupati (15-89 anni)</t>
  </si>
  <si>
    <t>m</t>
  </si>
  <si>
    <t>f</t>
  </si>
  <si>
    <t xml:space="preserve">tot. </t>
  </si>
  <si>
    <t>dif. gen.</t>
  </si>
  <si>
    <t>tot.</t>
  </si>
  <si>
    <t>Forze di lavoro (15-89anni)</t>
  </si>
  <si>
    <t>Inattivi (15-64 anni)</t>
  </si>
  <si>
    <t>Inattivi (15-74 anni)</t>
  </si>
  <si>
    <t>Emilia-Romagna</t>
  </si>
  <si>
    <t>Italia</t>
  </si>
  <si>
    <t>var. 2018-2019</t>
  </si>
  <si>
    <t>var. 2020-2019</t>
  </si>
  <si>
    <t>var 2021-2020</t>
  </si>
  <si>
    <t>var.2022-2021</t>
  </si>
  <si>
    <t>var. 2023 -2022</t>
  </si>
  <si>
    <t>Rilevazione sulle forze di lavoro dell’ISTAT - Elaborazione: Provincia di Ravenna - Servizio Statistica</t>
  </si>
  <si>
    <t>Persone in cerca di occupazione (15-89 anni)</t>
  </si>
  <si>
    <t>Tasso di occupazione (20-64) per genere in provincia di Ravenna, Emilia-Romagna, Italia. Valori percentuali.</t>
  </si>
  <si>
    <t xml:space="preserve">Dimensione : Lavoro e conciliazione tempi di vita </t>
  </si>
  <si>
    <t>Tema: Lavoro</t>
  </si>
  <si>
    <t>Sottotema: Occupazione</t>
  </si>
  <si>
    <t>Indicatore: Tasso di occupazione (20-64anni)</t>
  </si>
  <si>
    <t>Tasso di occupazione (15-29 anni)per genere in provincia di Ravenna, Emilia-Romagna, Italia. Valori percentuali.</t>
  </si>
  <si>
    <t>Indicatore: Tasso di occupazione (15-29anni)</t>
  </si>
  <si>
    <t>Tasso di disoccupazione (15-74 anni)per genere in provincia di Ravenna,  Emilia-Romagna, Italia. Valori percentuali.</t>
  </si>
  <si>
    <t>Sottotema: Disoccupazione</t>
  </si>
  <si>
    <t>Indicatore: Tasso di disoccupazione (15-74anni)</t>
  </si>
  <si>
    <t>Tasso di disoccupazione (15-34 anni)per genere in provincia di Ravenna, Emilia-Romagna, Italia. Valori percentuali.</t>
  </si>
  <si>
    <t>Tema: Mercato del lavoro</t>
  </si>
  <si>
    <t>Indicatore: Tasso di disoccupazione (15-34anni)</t>
  </si>
  <si>
    <t>Tasso di inattività (15-74 anni)per genere in provincia di Ravenna, Emilia-Romagna, Italia. Valori percentuali.</t>
  </si>
  <si>
    <t>Sottotema: Partecipazione</t>
  </si>
  <si>
    <t>Indicatore: Tasso di inattività (15-74anni)</t>
  </si>
  <si>
    <t>Tasso di inattività (15-29 anni)per genere in provincia di Ravenna, Emilia-Romagna, Italia. Valori percentuali.</t>
  </si>
  <si>
    <t>Indicatore: Tasso di inattività (15-29anni)</t>
  </si>
  <si>
    <t>dati in valore asssoluto (migliaia) e variazione %</t>
  </si>
  <si>
    <t>Valore assoluto</t>
  </si>
  <si>
    <t>Var. 2023 su 2022</t>
  </si>
  <si>
    <t>Var. 2023 su 2019</t>
  </si>
  <si>
    <t xml:space="preserve">Valore </t>
  </si>
  <si>
    <t>%</t>
  </si>
  <si>
    <t>Dipendenti</t>
  </si>
  <si>
    <t>Indipendenti</t>
  </si>
  <si>
    <t>Totale</t>
  </si>
  <si>
    <t>Occupati dipendenti per carattere dell'occupazione  in provincia di Ravenna, Emilia-Romagna, Italia.</t>
  </si>
  <si>
    <t>Dati in valore asssoluto (migliaia) e variazione %</t>
  </si>
  <si>
    <t>p.p.</t>
  </si>
  <si>
    <t xml:space="preserve"> Ravenna </t>
  </si>
  <si>
    <t xml:space="preserve">E-R </t>
  </si>
  <si>
    <t>Ita</t>
  </si>
  <si>
    <t>dif. gen. (v.as)</t>
  </si>
  <si>
    <t>Agricoltura, silvicoltura e pesca</t>
  </si>
  <si>
    <t>Costruzioni</t>
  </si>
  <si>
    <t>altre attività dei servizi</t>
  </si>
  <si>
    <t>Industria</t>
  </si>
  <si>
    <t>di cui Industria in senso stretto</t>
  </si>
  <si>
    <t>Servizi</t>
  </si>
  <si>
    <t xml:space="preserve"> di cui commercio, alberghi e ristoranti</t>
  </si>
  <si>
    <t>Occupazione in provincia di Ravenna, Emilia-Romagna, Italia per attività economica</t>
  </si>
  <si>
    <t/>
  </si>
  <si>
    <t>Totale (calcolo con tutti i decimali)</t>
  </si>
  <si>
    <t xml:space="preserve"> </t>
  </si>
  <si>
    <t xml:space="preserve">Ore autorizzate agli operai </t>
  </si>
  <si>
    <t xml:space="preserve">Ore autorizzate agli impiegati </t>
  </si>
  <si>
    <t xml:space="preserve">Totale ore autorizzate </t>
  </si>
  <si>
    <t xml:space="preserve">- </t>
  </si>
  <si>
    <t xml:space="preserve">Fonte: Inps - Osservatorio sulle ore autorizzate di Cassa Integrazione Guadagni </t>
  </si>
  <si>
    <t>Variazione % rispetto anno 2022</t>
  </si>
  <si>
    <t>Cassa Integrazione Guadagni in provincia di Ravenna per tipo di intervento. Anni  2018-2023.</t>
  </si>
  <si>
    <t xml:space="preserve"> Tipo intervento </t>
  </si>
  <si>
    <t>C. in Deroga</t>
  </si>
  <si>
    <t xml:space="preserve"> C.  Int. Ordinaria</t>
  </si>
  <si>
    <t>C. Straordinaria</t>
  </si>
  <si>
    <t>Errori campionari</t>
  </si>
  <si>
    <t>REGIONI E PROVINCE</t>
  </si>
  <si>
    <t>Parametri per il modello dell'errore campionario</t>
  </si>
  <si>
    <r>
      <t xml:space="preserve">STIMA     </t>
    </r>
    <r>
      <rPr>
        <b/>
        <sz val="7"/>
        <color indexed="16"/>
        <rFont val="Arial"/>
        <family val="2"/>
      </rPr>
      <t>(in migliaia)</t>
    </r>
  </si>
  <si>
    <t>ERRORE RELATIVO %</t>
  </si>
  <si>
    <t>INTERVALLO DI CONFIDENZA</t>
  </si>
  <si>
    <t>In questo foglio sono riportati i parametri stimati per il modello dell'errore campionario a</t>
  </si>
  <si>
    <t>limite inferiore</t>
  </si>
  <si>
    <t>limite superiore</t>
  </si>
  <si>
    <t>livello regionale e provinciale (espresso in termini di errore relativo percentuale).</t>
  </si>
  <si>
    <t>A</t>
  </si>
  <si>
    <t>B</t>
  </si>
  <si>
    <t>PIEMONTE</t>
  </si>
  <si>
    <t>La formula da applicare per calcolare l'errore è:</t>
  </si>
  <si>
    <t>Torino</t>
  </si>
  <si>
    <t>Vercelli</t>
  </si>
  <si>
    <t>Novara</t>
  </si>
  <si>
    <r>
      <t xml:space="preserve">dove:  </t>
    </r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è il valore del parametro A stimato per il dominio territoriale corrispondente;</t>
    </r>
  </si>
  <si>
    <t>Cuneo</t>
  </si>
  <si>
    <r>
      <t xml:space="preserve">          </t>
    </r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 è il valore del parametro B stimato per il dominio territoriale corrispondente;</t>
    </r>
  </si>
  <si>
    <t>Asti</t>
  </si>
  <si>
    <r>
      <t xml:space="preserve">          </t>
    </r>
    <r>
      <rPr>
        <b/>
        <sz val="11"/>
        <rFont val="Arial"/>
        <family val="2"/>
      </rPr>
      <t>STIMA</t>
    </r>
    <r>
      <rPr>
        <sz val="11"/>
        <rFont val="Arial"/>
        <family val="2"/>
      </rPr>
      <t xml:space="preserve"> è il valore della stima di una frequenza assoluta della quale si vuole calcolare</t>
    </r>
  </si>
  <si>
    <t>Alessandria</t>
  </si>
  <si>
    <t xml:space="preserve">          l'errore campionario.</t>
  </si>
  <si>
    <t>Biella</t>
  </si>
  <si>
    <t>Verbano-Cusio-Ossola</t>
  </si>
  <si>
    <t>Si noti che modificando il valore di interesse nella colonna relativa alla stima (espressa</t>
  </si>
  <si>
    <t>VALLE D'AOSTA</t>
  </si>
  <si>
    <t>in migliaia), verrà automaticamente calcolato l'errore campionario e l'intervallo di confidenza</t>
  </si>
  <si>
    <t>Aosta</t>
  </si>
  <si>
    <t>al 95%.</t>
  </si>
  <si>
    <t>LOMBARDIA</t>
  </si>
  <si>
    <t>Come esemplificazione, in basso sono riportate le stime dell'errore campionario</t>
  </si>
  <si>
    <t>Varese</t>
  </si>
  <si>
    <t>corrispondenti a prefissati livelli di stima di una frequenza assoluta (espressa in migliaia) per</t>
  </si>
  <si>
    <t>Como</t>
  </si>
  <si>
    <t>ciascun dettaglio territoriale.</t>
  </si>
  <si>
    <t>Sondrio</t>
  </si>
  <si>
    <t>Milano</t>
  </si>
  <si>
    <t>Si sconsiglia l'utilizzo di stime a cui corrisponde un elevato errore campionario, ad esempio</t>
  </si>
  <si>
    <t>Bergamo</t>
  </si>
  <si>
    <t>superiore al 25%.</t>
  </si>
  <si>
    <t>Brescia</t>
  </si>
  <si>
    <t>Pavia</t>
  </si>
  <si>
    <t>Cremona</t>
  </si>
  <si>
    <t>Mantova</t>
  </si>
  <si>
    <t>Lecco</t>
  </si>
  <si>
    <t>Lodi</t>
  </si>
  <si>
    <t>Monza e della Brianza</t>
  </si>
  <si>
    <t>TRENTINO-ALTO ADIGE</t>
  </si>
  <si>
    <t>Bolzano-Bozen</t>
  </si>
  <si>
    <t>Trento</t>
  </si>
  <si>
    <t>VENETO</t>
  </si>
  <si>
    <t>Verona</t>
  </si>
  <si>
    <t>Vicenza</t>
  </si>
  <si>
    <t>Belluno</t>
  </si>
  <si>
    <t>Treviso</t>
  </si>
  <si>
    <t>Venezia</t>
  </si>
  <si>
    <t>Padova</t>
  </si>
  <si>
    <t>Rovigo</t>
  </si>
  <si>
    <t>FRIULI-VENEZIA GIULIA</t>
  </si>
  <si>
    <t>Udine</t>
  </si>
  <si>
    <t>Gorizia</t>
  </si>
  <si>
    <t>Trieste</t>
  </si>
  <si>
    <t>Pordenone</t>
  </si>
  <si>
    <t>LIGURIA</t>
  </si>
  <si>
    <t>Imperia</t>
  </si>
  <si>
    <t>Savona</t>
  </si>
  <si>
    <t>Genova</t>
  </si>
  <si>
    <t>La Spezia</t>
  </si>
  <si>
    <t>EMILIA-ROMAGNA</t>
  </si>
  <si>
    <t>Piacenza</t>
  </si>
  <si>
    <t>Parma</t>
  </si>
  <si>
    <t>Reggio Emilia</t>
  </si>
  <si>
    <t>Modena</t>
  </si>
  <si>
    <t>Bologna</t>
  </si>
  <si>
    <t>Ferrara</t>
  </si>
  <si>
    <t>Forlì</t>
  </si>
  <si>
    <t>Rimini</t>
  </si>
  <si>
    <t>TOSCANA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</si>
  <si>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</si>
  <si>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</si>
  <si>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</si>
  <si>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</si>
  <si>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</si>
  <si>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</si>
  <si>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</si>
  <si>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</si>
  <si>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</si>
  <si>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Prato</t>
  </si>
  <si>
    <t>UMBRIA</t>
  </si>
  <si>
    <t>Perugia</t>
  </si>
  <si>
    <t>Terni</t>
  </si>
  <si>
    <t>MARCHE</t>
  </si>
  <si>
    <t>Pesaro-Urbino</t>
  </si>
  <si>
    <t>Ancona</t>
  </si>
  <si>
    <t>Macerata</t>
  </si>
  <si>
    <t>Ascoli Piceno</t>
  </si>
  <si>
    <t>Fermo</t>
  </si>
  <si>
    <t>LAZIO</t>
  </si>
  <si>
    <t>Viterbo</t>
  </si>
  <si>
    <t>Rieti</t>
  </si>
  <si>
    <t>Roma</t>
  </si>
  <si>
    <t>Latina</t>
  </si>
  <si>
    <t>Frosinone</t>
  </si>
  <si>
    <t>ABRUZZO</t>
  </si>
  <si>
    <t>L'Aquila</t>
  </si>
  <si>
    <t>Teramo</t>
  </si>
  <si>
    <t>Pescara</t>
  </si>
  <si>
    <t>Chieti</t>
  </si>
  <si>
    <t>MOLISE</t>
  </si>
  <si>
    <t>Campobasso</t>
  </si>
  <si>
    <t>Isernia</t>
  </si>
  <si>
    <t>CAMPANIA</t>
  </si>
  <si>
    <t>Caserta</t>
  </si>
  <si>
    <t>Benevento</t>
  </si>
  <si>
    <t>Napoli</t>
  </si>
  <si>
    <t>Avellino</t>
  </si>
  <si>
    <t>Salerno</t>
  </si>
  <si>
    <t>PUGLIA</t>
  </si>
  <si>
    <t>Foggia</t>
  </si>
  <si>
    <t>Bari</t>
  </si>
  <si>
    <t>Taranto</t>
  </si>
  <si>
    <t>Brindisi</t>
  </si>
  <si>
    <t>Lecce</t>
  </si>
  <si>
    <t>Barletta-Andria-Trani</t>
  </si>
  <si>
    <t>BASILICATA</t>
  </si>
  <si>
    <t>Potenza</t>
  </si>
  <si>
    <t>Matera</t>
  </si>
  <si>
    <t>CALABRIA</t>
  </si>
  <si>
    <t>Cosenza</t>
  </si>
  <si>
    <t>Catanzaro</t>
  </si>
  <si>
    <t>Reggio Calabria</t>
  </si>
  <si>
    <t>Crotone</t>
  </si>
  <si>
    <t>Vibo Valentia</t>
  </si>
  <si>
    <t>SICILIA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</si>
  <si>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</si>
  <si>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</si>
  <si>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</si>
  <si>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</si>
  <si>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</si>
  <si>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</si>
  <si>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</si>
  <si>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</si>
  <si>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</si>
  <si>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SARDEGNA</t>
  </si>
  <si>
    <t>Sassari</t>
  </si>
  <si>
    <t>Nuoro</t>
  </si>
  <si>
    <t>Cagliari</t>
  </si>
  <si>
    <t>Oristano</t>
  </si>
  <si>
    <t>Sud-Sardegna</t>
  </si>
  <si>
    <t>ITALIA</t>
  </si>
  <si>
    <t>STIME ED ERRORI RELATIVI PERCENTUALI (le stime sono espresse in migliaia)</t>
  </si>
  <si>
    <t>Occupati, disoccupati, forze di lavoro, inattivi per sesso in provincia di Ravenna, Emilia-Romagna, Italia. Anni 2018-2024. Valori assoluti (in migliaia)</t>
  </si>
  <si>
    <t>Occupati, disoccupati, forze di lavoro, inattivi per sesso in provincia di Ravenna, Emilia-Romagna, Italia. Anni 2018-2024. Valori in migliaia. Per la differenza di genere p.p.</t>
  </si>
  <si>
    <t>_Emilia-Romagna</t>
  </si>
  <si>
    <t>Occupati, disoccupati, forze di lavoro, inattivi per sesso in provincia di Ravenna, Emilia-Romagna, Italia. Anni 2018-2024. Valori percentuali.</t>
  </si>
  <si>
    <t>Var. 2024 su 2023</t>
  </si>
  <si>
    <t>Var. 2024 su 2019</t>
  </si>
  <si>
    <t>Var. 2024 su 2019 (confronto periodo pre pandemia)</t>
  </si>
  <si>
    <t>Variazione % rispetto anno 2023</t>
  </si>
  <si>
    <t>Cassa Integrazione Guadagni in provincia di Ravenna per tipo di intervento. Anni  2018-2024.</t>
  </si>
  <si>
    <t>var. 2024-2023</t>
  </si>
  <si>
    <t>var. 2024 -2023</t>
  </si>
  <si>
    <t xml:space="preserve"> Agricoltura,caccia e silvicoltura</t>
  </si>
  <si>
    <t xml:space="preserve"> Estrazionedi minerali</t>
  </si>
  <si>
    <t xml:space="preserve"> Attivita'manifatturiere</t>
  </si>
  <si>
    <t xml:space="preserve"> Costruzioni</t>
  </si>
  <si>
    <t xml:space="preserve"> Commercioall'ingrosso e al dettaglio, riparazione di autoveicoli, motocicli e di beni personali e per la casa</t>
  </si>
  <si>
    <t xml:space="preserve"> Alberghie ristoranti</t>
  </si>
  <si>
    <t xml:space="preserve"> Trasporti,magazzinaggio e comunicazioni</t>
  </si>
  <si>
    <t xml:space="preserve"> Attivita'immobiliari, noleggio, informatica, ricerca, servizi alle imprese</t>
  </si>
  <si>
    <t xml:space="preserve"> Totale</t>
  </si>
  <si>
    <t xml:space="preserve"> Tipointervento </t>
  </si>
  <si>
    <t>Ordinaria</t>
  </si>
  <si>
    <t>Straordinaria</t>
  </si>
  <si>
    <t>Deroga</t>
  </si>
  <si>
    <t xml:space="preserve"> Commercio all'ingrosso e al dettaglio, riparazione di autoveicoli, motocicli e di beni personali e per la casa</t>
  </si>
  <si>
    <t>variazioni percentuali 2024-2023</t>
  </si>
  <si>
    <t>∞%</t>
  </si>
  <si>
    <t xml:space="preserve"> Maschi</t>
  </si>
  <si>
    <t xml:space="preserve"> Femmine</t>
  </si>
  <si>
    <t xml:space="preserve"> Anno </t>
  </si>
  <si>
    <t xml:space="preserve">Numero beneficiari </t>
  </si>
  <si>
    <t>Naspi</t>
  </si>
  <si>
    <t>vartiazione percentuale</t>
  </si>
  <si>
    <t>Cassa integrazione guadagni:</t>
  </si>
  <si>
    <t>La cassa integrazione guadagni (CIG) è una prestazione che integra o sostituisce la retribuzione dei lavoratori sospesi o che lavorano ad orario ridotto presso aziende in situazioni di difficoltà produttiva tipizzate dalla legge (ordinaria e straordinaria). L’intervento consiste nell’erogazione gestita dall’INPS di una indennità sostitutiva della retribuzione. I redditi derivanti dalla CIG non rientrano nel calcolo dei redditi da lavoro dipendente. La cassa integrazioni guadagni può essere sia ordinaria (CIG ordinaria) che straordinaria (CIG straordinaria). È ordinaria quando la crisi dell’azienda dipende da eventi temporanei (mancanza di commesse, eventi meteorologici ecc.) ed è certa la ripresa dell’attività produttiva. La CIG ordinaria è finanziata attraverso un contributo fisso a carico del datore di lavoro ed è pagata per un periodo massimo di 13 settimane, più eventuali proroghe fino a 12 mesi. In determinate aree territoriali il limite è elevato a 24 mesi. È straordinaria quando l’impresa deve fronteggiare processi di ristrutturazione (cambiamento di tecnologie), riorganizzazione (cambiamento dell’organizzazione aziendale), riconversione (cambiamento dell’attività) o in caso di crisi aziendale. La durata della Cassa integrazione straordinaria dipende dalla gravità degli eventi per cui è concessa: massimo 12 mesi per le crisi aziendali, 24 mesi per la riorganizzazione, ristrutturazione e riconversione aziendale, 18 mesi per i casi di procedure esecutive concorsuali. Gli interventi ordinari e straordinari non possono nel complesso superare 36 mesi in un quinquennio.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</si>
</sst>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"/>
    <numFmt numFmtId="166" formatCode="0.0"/>
    <numFmt numFmtId="167" formatCode="_-* #,##0.00\ _€_-;\-* #,##0.00\ _€_-;_-* &quot;-&quot;??\ _€_-;_-@_-"/>
    <numFmt numFmtId="168" formatCode="#,##0.0_ ;\-#,##0.0\ "/>
    <numFmt numFmtId="169" formatCode="0.0000"/>
  </numFmts>
  <fonts count="4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rial Narrow"/>
      <family val="2"/>
    </font>
    <font>
      <sz val="10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1F497D"/>
      <name val="Arial Narrow"/>
      <family val="2"/>
    </font>
    <font>
      <b/>
      <sz val="11"/>
      <color theme="3"/>
      <name val="Arial Narrow"/>
      <family val="2"/>
    </font>
    <font>
      <sz val="10"/>
      <name val="Arial Narrow"/>
      <family val="2"/>
    </font>
    <font>
      <sz val="9"/>
      <color rgb="FF666666"/>
      <name val="Arial Narrow"/>
      <family val="2"/>
    </font>
    <font>
      <sz val="11"/>
      <color theme="0"/>
      <name val="Arial Narrow"/>
      <family val="2"/>
    </font>
    <font>
      <sz val="11"/>
      <color theme="3"/>
      <name val="Arial Narrow"/>
      <family val="2"/>
    </font>
    <font>
      <sz val="8"/>
      <name val="Arial"/>
      <family val="2"/>
    </font>
    <font>
      <vertAlign val="superscript"/>
      <sz val="10"/>
      <name val="Verdana"/>
      <family val="2"/>
    </font>
    <font>
      <i/>
      <sz val="8"/>
      <color theme="1"/>
      <name val="Arial Narrow"/>
      <family val="2"/>
    </font>
    <font>
      <b/>
      <sz val="11"/>
      <color theme="4"/>
      <name val="Arial Narrow"/>
      <family val="2"/>
    </font>
    <font>
      <sz val="11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7"/>
      <color indexed="16"/>
      <name val="Arial"/>
      <family val="2"/>
    </font>
    <font>
      <b/>
      <sz val="9"/>
      <name val="Arial"/>
      <family val="2"/>
    </font>
    <font>
      <b/>
      <sz val="11"/>
      <color indexed="16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ptos Narrow"/>
      <family val="2"/>
      <scheme val="minor"/>
    </font>
    <font>
      <i/>
      <sz val="11"/>
      <color theme="1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0">
    <border>
      <left/>
      <right/>
      <top/>
      <bottom/>
      <diagonal/>
    </border>
    <border>
      <left style="medium">
        <color rgb="FF548DD4"/>
      </left>
      <right/>
      <top style="medium">
        <color rgb="FF548DD4"/>
      </top>
      <bottom style="medium">
        <color rgb="FF4F81BD"/>
      </bottom>
      <diagonal/>
    </border>
    <border>
      <left/>
      <right style="medium">
        <color rgb="FF548DD4"/>
      </right>
      <top style="medium">
        <color rgb="FF548DD4"/>
      </top>
      <bottom style="medium">
        <color rgb="FF4F81BD"/>
      </bottom>
      <diagonal/>
    </border>
    <border>
      <left/>
      <right style="medium">
        <color rgb="FF4F81BD"/>
      </right>
      <top style="medium">
        <color rgb="FF548DD4"/>
      </top>
      <bottom style="medium">
        <color rgb="FF4F81BD"/>
      </bottom>
      <diagonal/>
    </border>
    <border>
      <left style="medium">
        <color rgb="FF548DD4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4F81BD"/>
      </top>
      <bottom style="thin">
        <color indexed="64"/>
      </bottom>
      <diagonal/>
    </border>
    <border>
      <left style="thin">
        <color indexed="64"/>
      </left>
      <right/>
      <top style="medium">
        <color rgb="FF4F81BD"/>
      </top>
      <bottom style="thin">
        <color indexed="64"/>
      </bottom>
      <diagonal/>
    </border>
    <border>
      <left style="medium">
        <color rgb="FF548DD4"/>
      </left>
      <right style="medium">
        <color rgb="FF4F81BD"/>
      </right>
      <top/>
      <bottom/>
      <diagonal/>
    </border>
    <border>
      <left style="medium">
        <color rgb="FF4F81BD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548DD4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/>
      <top style="thin">
        <color indexed="64"/>
      </top>
      <bottom style="medium">
        <color rgb="FF4F81BD"/>
      </bottom>
      <diagonal/>
    </border>
    <border>
      <left/>
      <right style="medium">
        <color rgb="FF548DD4"/>
      </right>
      <top style="medium">
        <color rgb="FF4F81BD"/>
      </top>
      <bottom style="thin">
        <color indexed="64"/>
      </bottom>
      <diagonal/>
    </border>
    <border>
      <left/>
      <right style="medium">
        <color rgb="FF548DD4"/>
      </right>
      <top style="thin">
        <color indexed="64"/>
      </top>
      <bottom style="thin">
        <color indexed="64"/>
      </bottom>
      <diagonal/>
    </border>
    <border>
      <left/>
      <right style="medium">
        <color rgb="FF548DD4"/>
      </right>
      <top style="thin">
        <color indexed="64"/>
      </top>
      <bottom style="medium">
        <color rgb="FF4F81BD"/>
      </bottom>
      <diagonal/>
    </border>
    <border>
      <left/>
      <right style="thin">
        <color indexed="64"/>
      </right>
      <top style="medium">
        <color rgb="FF548DD4"/>
      </top>
      <bottom style="medium">
        <color rgb="FF4F81BD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thin">
        <color indexed="64"/>
      </left>
      <right/>
      <top style="medium">
        <color theme="4"/>
      </top>
      <bottom style="thin">
        <color indexed="64"/>
      </bottom>
      <diagonal/>
    </border>
    <border>
      <left/>
      <right/>
      <top style="medium">
        <color theme="4"/>
      </top>
      <bottom style="thin">
        <color indexed="64"/>
      </bottom>
      <diagonal/>
    </border>
    <border>
      <left/>
      <right style="medium">
        <color theme="4"/>
      </right>
      <top style="medium">
        <color theme="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4"/>
      </bottom>
      <diagonal/>
    </border>
    <border>
      <left style="medium">
        <color theme="4"/>
      </left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thin">
        <color indexed="64"/>
      </top>
      <bottom style="medium">
        <color theme="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548DD4"/>
      </left>
      <right style="medium">
        <color rgb="FF548DD4"/>
      </right>
      <top style="medium">
        <color rgb="FF548DD4"/>
      </top>
      <bottom/>
      <diagonal/>
    </border>
    <border>
      <left style="medium">
        <color rgb="FF548DD4"/>
      </left>
      <right style="medium">
        <color rgb="FF548DD4"/>
      </right>
      <top/>
      <bottom style="medium">
        <color rgb="FF548DD4"/>
      </bottom>
      <diagonal/>
    </border>
    <border>
      <left style="medium">
        <color rgb="FF548DD4"/>
      </left>
      <right style="medium">
        <color rgb="FF548DD4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548DD4"/>
      </top>
      <bottom style="medium">
        <color rgb="FF4F81BD"/>
      </bottom>
      <diagonal/>
    </border>
    <border>
      <left style="medium">
        <color rgb="FF548DD4"/>
      </left>
      <right style="thin">
        <color indexed="64"/>
      </right>
      <top style="thin">
        <color indexed="64"/>
      </top>
      <bottom style="medium">
        <color rgb="FF548DD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548DD4"/>
      </bottom>
      <diagonal/>
    </border>
    <border>
      <left style="thin">
        <color indexed="64"/>
      </left>
      <right style="medium">
        <color rgb="FF548DD4"/>
      </right>
      <top style="thin">
        <color indexed="64"/>
      </top>
      <bottom style="medium">
        <color rgb="FF548DD4"/>
      </bottom>
      <diagonal/>
    </border>
    <border>
      <left style="medium">
        <color rgb="FF548DD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548DD4"/>
      </right>
      <top/>
      <bottom style="thin">
        <color indexed="64"/>
      </bottom>
      <diagonal/>
    </border>
    <border>
      <left style="medium">
        <color rgb="FF548DD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548DD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548DD4"/>
      </bottom>
      <diagonal/>
    </border>
    <border>
      <left style="thin">
        <color indexed="64"/>
      </left>
      <right style="medium">
        <color theme="4"/>
      </right>
      <top/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medium">
        <color theme="4"/>
      </bottom>
      <diagonal/>
    </border>
    <border>
      <left style="medium">
        <color theme="4"/>
      </left>
      <right/>
      <top/>
      <bottom style="thin">
        <color indexed="64"/>
      </bottom>
      <diagonal/>
    </border>
    <border>
      <left style="medium">
        <color theme="4"/>
      </left>
      <right style="thin">
        <color theme="1"/>
      </right>
      <top style="medium">
        <color theme="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4"/>
      </top>
      <bottom style="thin">
        <color indexed="64"/>
      </bottom>
      <diagonal/>
    </border>
    <border>
      <left style="medium">
        <color theme="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theme="1"/>
      </right>
      <top style="thin">
        <color indexed="64"/>
      </top>
      <bottom style="medium">
        <color theme="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theme="4"/>
      </bottom>
      <diagonal/>
    </border>
    <border>
      <left style="thin">
        <color theme="1"/>
      </left>
      <right style="medium">
        <color theme="4"/>
      </right>
      <top style="medium">
        <color theme="4"/>
      </top>
      <bottom style="thin">
        <color indexed="64"/>
      </bottom>
      <diagonal/>
    </border>
    <border>
      <left style="thin">
        <color theme="1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4"/>
      </right>
      <top style="thin">
        <color indexed="64"/>
      </top>
      <bottom style="medium">
        <color theme="4"/>
      </bottom>
      <diagonal/>
    </border>
    <border>
      <left style="medium">
        <color theme="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hair">
        <color rgb="FFFFFFCC"/>
      </right>
      <top style="thin">
        <color rgb="FFC0C0C0"/>
      </top>
      <bottom style="thin">
        <color rgb="FFC0C0C0"/>
      </bottom>
      <diagonal/>
    </border>
    <border>
      <left style="hair">
        <color rgb="FFFFFFCC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/>
      <diagonal/>
    </border>
    <border>
      <left style="thin">
        <color indexed="6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indexed="64"/>
      </right>
      <top style="medium">
        <color theme="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medium">
        <color rgb="FF4F81BD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548DD4"/>
      </right>
      <top style="medium">
        <color rgb="FF548DD4"/>
      </top>
      <bottom/>
      <diagonal/>
    </border>
    <border>
      <left/>
      <right style="medium">
        <color rgb="FF548DD4"/>
      </right>
      <top/>
      <bottom style="thin">
        <color indexed="64"/>
      </bottom>
      <diagonal/>
    </border>
    <border>
      <left/>
      <right style="medium">
        <color rgb="FF548DD4"/>
      </right>
      <top style="thin">
        <color indexed="64"/>
      </top>
      <bottom/>
      <diagonal/>
    </border>
    <border>
      <left style="medium">
        <color rgb="FF4F81BD"/>
      </left>
      <right style="thin">
        <color indexed="64"/>
      </right>
      <top/>
      <bottom style="thin">
        <color indexed="64"/>
      </bottom>
      <diagonal/>
    </border>
    <border>
      <left style="medium">
        <color rgb="FF548DD4"/>
      </left>
      <right style="medium">
        <color rgb="FF4F81BD"/>
      </right>
      <top/>
      <bottom style="medium">
        <color rgb="FF548DD4"/>
      </bottom>
      <diagonal/>
    </border>
    <border>
      <left style="medium">
        <color rgb="FF4F81BD"/>
      </left>
      <right style="thin">
        <color indexed="64"/>
      </right>
      <top style="thin">
        <color indexed="64"/>
      </top>
      <bottom style="medium">
        <color rgb="FF548DD4"/>
      </bottom>
      <diagonal/>
    </border>
    <border>
      <left style="thin">
        <color indexed="64"/>
      </left>
      <right/>
      <top style="thin">
        <color indexed="64"/>
      </top>
      <bottom style="medium">
        <color rgb="FF548DD4"/>
      </bottom>
      <diagonal/>
    </border>
    <border>
      <left/>
      <right/>
      <top style="thin">
        <color indexed="64"/>
      </top>
      <bottom style="medium">
        <color rgb="FF548DD4"/>
      </bottom>
      <diagonal/>
    </border>
    <border>
      <left style="medium">
        <color rgb="FF548DD4"/>
      </left>
      <right style="medium">
        <color rgb="FF4F81BD"/>
      </right>
      <top style="medium">
        <color rgb="FF548DD4"/>
      </top>
      <bottom/>
      <diagonal/>
    </border>
    <border>
      <left style="medium">
        <color rgb="FF4F81BD"/>
      </left>
      <right style="thin">
        <color indexed="64"/>
      </right>
      <top style="medium">
        <color rgb="FF548DD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548DD4"/>
      </top>
      <bottom style="thin">
        <color indexed="64"/>
      </bottom>
      <diagonal/>
    </border>
    <border>
      <left style="thin">
        <color indexed="64"/>
      </left>
      <right/>
      <top style="medium">
        <color rgb="FF548DD4"/>
      </top>
      <bottom style="thin">
        <color indexed="64"/>
      </bottom>
      <diagonal/>
    </border>
    <border>
      <left/>
      <right/>
      <top style="medium">
        <color rgb="FF548DD4"/>
      </top>
      <bottom style="thin">
        <color indexed="64"/>
      </bottom>
      <diagonal/>
    </border>
    <border>
      <left style="thin">
        <color indexed="64"/>
      </left>
      <right style="medium">
        <color rgb="FF548DD4"/>
      </right>
      <top style="medium">
        <color rgb="FF548DD4"/>
      </top>
      <bottom style="thin">
        <color indexed="64"/>
      </bottom>
      <diagonal/>
    </border>
    <border>
      <left style="medium">
        <color rgb="FF4F81BD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548DD4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thin">
        <color indexed="64"/>
      </bottom>
      <diagonal/>
    </border>
    <border>
      <left style="medium">
        <color rgb="FF4F81BD"/>
      </left>
      <right/>
      <top style="thin">
        <color indexed="64"/>
      </top>
      <bottom style="thin">
        <color indexed="64"/>
      </bottom>
      <diagonal/>
    </border>
    <border>
      <left style="medium">
        <color rgb="FF4F81BD"/>
      </left>
      <right/>
      <top style="thin">
        <color indexed="64"/>
      </top>
      <bottom style="medium">
        <color rgb="FF4F81BD"/>
      </bottom>
      <diagonal/>
    </border>
    <border>
      <left style="medium">
        <color rgb="FF548DD4"/>
      </left>
      <right style="medium">
        <color rgb="FF548DD4"/>
      </right>
      <top style="thin">
        <color indexed="64"/>
      </top>
      <bottom style="thin">
        <color indexed="64"/>
      </bottom>
      <diagonal/>
    </border>
    <border>
      <left style="medium">
        <color rgb="FF548DD4"/>
      </left>
      <right style="medium">
        <color rgb="FF548DD4"/>
      </right>
      <top style="thin">
        <color indexed="64"/>
      </top>
      <bottom style="medium">
        <color rgb="FF548DD4"/>
      </bottom>
      <diagonal/>
    </border>
    <border>
      <left style="medium">
        <color rgb="FF4F81BD"/>
      </left>
      <right/>
      <top/>
      <bottom style="thin">
        <color indexed="64"/>
      </bottom>
      <diagonal/>
    </border>
    <border>
      <left style="medium">
        <color rgb="FF548DD4"/>
      </left>
      <right style="medium">
        <color rgb="FF548DD4"/>
      </right>
      <top/>
      <bottom style="thin">
        <color indexed="64"/>
      </bottom>
      <diagonal/>
    </border>
    <border>
      <left style="medium">
        <color rgb="FF4F81BD"/>
      </left>
      <right/>
      <top style="thin">
        <color indexed="64"/>
      </top>
      <bottom style="medium">
        <color rgb="FF548DD4"/>
      </bottom>
      <diagonal/>
    </border>
    <border>
      <left style="medium">
        <color rgb="FF4F81BD"/>
      </left>
      <right/>
      <top style="medium">
        <color rgb="FF548DD4"/>
      </top>
      <bottom style="thin">
        <color indexed="64"/>
      </bottom>
      <diagonal/>
    </border>
    <border>
      <left style="medium">
        <color rgb="FF548DD4"/>
      </left>
      <right style="medium">
        <color rgb="FF548DD4"/>
      </right>
      <top style="medium">
        <color rgb="FF548DD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4F81BD"/>
      </bottom>
      <diagonal/>
    </border>
    <border>
      <left style="thin">
        <color auto="1"/>
      </left>
      <right style="medium">
        <color rgb="FF548DD4"/>
      </right>
      <top style="medium">
        <color rgb="FF4F81BD"/>
      </top>
      <bottom style="thin">
        <color indexed="64"/>
      </bottom>
      <diagonal/>
    </border>
    <border>
      <left style="thin">
        <color auto="1"/>
      </left>
      <right style="medium">
        <color rgb="FF548DD4"/>
      </right>
      <top style="thin">
        <color indexed="64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/>
      <bottom style="medium">
        <color rgb="FF548DD4"/>
      </bottom>
      <diagonal/>
    </border>
    <border>
      <left style="thin">
        <color indexed="64"/>
      </left>
      <right style="medium">
        <color rgb="FF548DD4"/>
      </right>
      <top/>
      <bottom style="medium">
        <color rgb="FF548DD4"/>
      </bottom>
      <diagonal/>
    </border>
    <border>
      <left style="medium">
        <color theme="4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/>
      <bottom style="medium">
        <color theme="4"/>
      </bottom>
      <diagonal/>
    </border>
    <border>
      <left style="thin">
        <color indexed="64"/>
      </left>
      <right/>
      <top style="medium">
        <color theme="4"/>
      </top>
      <bottom/>
      <diagonal/>
    </border>
    <border>
      <left style="medium">
        <color theme="7" tint="-0.499984740745262"/>
      </left>
      <right style="thin">
        <color indexed="64"/>
      </right>
      <top style="medium">
        <color theme="7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7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7" tint="-0.499984740745262"/>
      </right>
      <top style="thin">
        <color indexed="64"/>
      </top>
      <bottom style="medium">
        <color theme="7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thin">
        <color auto="1"/>
      </left>
      <right style="medium">
        <color rgb="FF548DD4"/>
      </right>
      <top style="thin">
        <color indexed="64"/>
      </top>
      <bottom/>
      <diagonal/>
    </border>
  </borders>
  <cellStyleXfs count="47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41" applyNumberFormat="0" applyFill="0" applyAlignment="0" applyProtection="0"/>
    <xf numFmtId="0" fontId="9" fillId="0" borderId="42" applyNumberFormat="0" applyFill="0" applyAlignment="0" applyProtection="0"/>
    <xf numFmtId="0" fontId="2" fillId="0" borderId="43" applyNumberFormat="0" applyFill="0" applyAlignment="0" applyProtection="0"/>
    <xf numFmtId="0" fontId="2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44" applyNumberFormat="0" applyAlignment="0" applyProtection="0"/>
    <xf numFmtId="0" fontId="14" fillId="9" borderId="45" applyNumberFormat="0" applyAlignment="0" applyProtection="0"/>
    <xf numFmtId="0" fontId="15" fillId="9" borderId="44" applyNumberFormat="0" applyAlignment="0" applyProtection="0"/>
    <xf numFmtId="0" fontId="16" fillId="0" borderId="46" applyNumberFormat="0" applyFill="0" applyAlignment="0" applyProtection="0"/>
    <xf numFmtId="0" fontId="17" fillId="10" borderId="47" applyNumberFormat="0" applyAlignment="0" applyProtection="0"/>
    <xf numFmtId="0" fontId="18" fillId="0" borderId="0" applyNumberFormat="0" applyFill="0" applyBorder="0" applyAlignment="0" applyProtection="0"/>
    <xf numFmtId="0" fontId="1" fillId="11" borderId="48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49" applyNumberFormat="0" applyFill="0" applyAlignment="0" applyProtection="0"/>
    <xf numFmtId="0" fontId="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97">
    <xf numFmtId="0" fontId="0" fillId="0" borderId="0" xfId="0"/>
    <xf numFmtId="0" fontId="5" fillId="0" borderId="0" xfId="0" applyFont="1"/>
    <xf numFmtId="0" fontId="20" fillId="0" borderId="0" xfId="0" applyFont="1" applyAlignment="1">
      <alignment horizontal="center" wrapText="1"/>
    </xf>
    <xf numFmtId="0" fontId="21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1" fillId="0" borderId="5" xfId="0" applyFont="1" applyBorder="1"/>
    <xf numFmtId="0" fontId="21" fillId="0" borderId="6" xfId="0" applyFont="1" applyBorder="1"/>
    <xf numFmtId="0" fontId="21" fillId="0" borderId="7" xfId="0" applyFont="1" applyBorder="1"/>
    <xf numFmtId="0" fontId="21" fillId="0" borderId="9" xfId="0" applyFont="1" applyBorder="1"/>
    <xf numFmtId="0" fontId="21" fillId="0" borderId="10" xfId="0" applyFont="1" applyBorder="1"/>
    <xf numFmtId="0" fontId="21" fillId="0" borderId="11" xfId="0" applyFont="1" applyBorder="1"/>
    <xf numFmtId="0" fontId="21" fillId="0" borderId="17" xfId="0" applyFont="1" applyBorder="1"/>
    <xf numFmtId="0" fontId="20" fillId="3" borderId="13" xfId="0" applyFont="1" applyFill="1" applyBorder="1"/>
    <xf numFmtId="164" fontId="21" fillId="0" borderId="0" xfId="0" applyNumberFormat="1" applyFont="1"/>
    <xf numFmtId="0" fontId="21" fillId="4" borderId="13" xfId="0" applyFont="1" applyFill="1" applyBorder="1"/>
    <xf numFmtId="0" fontId="22" fillId="2" borderId="19" xfId="0" applyFont="1" applyFill="1" applyBorder="1" applyAlignment="1">
      <alignment horizontal="center" vertical="center" wrapText="1"/>
    </xf>
    <xf numFmtId="166" fontId="21" fillId="0" borderId="6" xfId="0" applyNumberFormat="1" applyFont="1" applyBorder="1"/>
    <xf numFmtId="166" fontId="21" fillId="0" borderId="7" xfId="0" applyNumberFormat="1" applyFont="1" applyBorder="1"/>
    <xf numFmtId="166" fontId="21" fillId="0" borderId="16" xfId="0" applyNumberFormat="1" applyFont="1" applyBorder="1"/>
    <xf numFmtId="166" fontId="21" fillId="0" borderId="10" xfId="0" applyNumberFormat="1" applyFont="1" applyBorder="1"/>
    <xf numFmtId="166" fontId="21" fillId="0" borderId="11" xfId="0" applyNumberFormat="1" applyFont="1" applyBorder="1"/>
    <xf numFmtId="166" fontId="21" fillId="0" borderId="17" xfId="0" applyNumberFormat="1" applyFont="1" applyBorder="1"/>
    <xf numFmtId="0" fontId="21" fillId="3" borderId="9" xfId="0" applyFont="1" applyFill="1" applyBorder="1"/>
    <xf numFmtId="166" fontId="21" fillId="3" borderId="10" xfId="0" applyNumberFormat="1" applyFont="1" applyFill="1" applyBorder="1"/>
    <xf numFmtId="166" fontId="21" fillId="3" borderId="11" xfId="0" applyNumberFormat="1" applyFont="1" applyFill="1" applyBorder="1"/>
    <xf numFmtId="166" fontId="21" fillId="3" borderId="17" xfId="0" applyNumberFormat="1" applyFont="1" applyFill="1" applyBorder="1"/>
    <xf numFmtId="166" fontId="20" fillId="3" borderId="14" xfId="0" applyNumberFormat="1" applyFont="1" applyFill="1" applyBorder="1"/>
    <xf numFmtId="166" fontId="21" fillId="4" borderId="14" xfId="0" applyNumberFormat="1" applyFont="1" applyFill="1" applyBorder="1"/>
    <xf numFmtId="166" fontId="21" fillId="4" borderId="15" xfId="0" applyNumberFormat="1" applyFont="1" applyFill="1" applyBorder="1"/>
    <xf numFmtId="166" fontId="21" fillId="4" borderId="18" xfId="0" applyNumberFormat="1" applyFont="1" applyFill="1" applyBorder="1"/>
    <xf numFmtId="0" fontId="21" fillId="0" borderId="0" xfId="45" applyFont="1"/>
    <xf numFmtId="166" fontId="21" fillId="0" borderId="50" xfId="45" applyNumberFormat="1" applyFont="1" applyBorder="1"/>
    <xf numFmtId="166" fontId="21" fillId="0" borderId="10" xfId="45" applyNumberFormat="1" applyFont="1" applyBorder="1"/>
    <xf numFmtId="0" fontId="23" fillId="0" borderId="23" xfId="0" applyFont="1" applyBorder="1"/>
    <xf numFmtId="0" fontId="23" fillId="0" borderId="30" xfId="0" applyFont="1" applyBorder="1"/>
    <xf numFmtId="0" fontId="23" fillId="0" borderId="10" xfId="0" applyFont="1" applyBorder="1"/>
    <xf numFmtId="0" fontId="23" fillId="0" borderId="11" xfId="0" applyFont="1" applyBorder="1"/>
    <xf numFmtId="0" fontId="23" fillId="0" borderId="31" xfId="0" applyFont="1" applyBorder="1"/>
    <xf numFmtId="0" fontId="21" fillId="0" borderId="30" xfId="0" applyFont="1" applyBorder="1"/>
    <xf numFmtId="0" fontId="21" fillId="0" borderId="31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4" xfId="0" applyFont="1" applyBorder="1"/>
    <xf numFmtId="166" fontId="21" fillId="0" borderId="0" xfId="1" applyNumberFormat="1" applyFont="1" applyFill="1" applyAlignment="1">
      <alignment horizontal="right"/>
    </xf>
    <xf numFmtId="166" fontId="21" fillId="0" borderId="0" xfId="0" applyNumberFormat="1" applyFont="1"/>
    <xf numFmtId="166" fontId="24" fillId="0" borderId="0" xfId="2" applyNumberFormat="1" applyFont="1"/>
    <xf numFmtId="0" fontId="23" fillId="0" borderId="36" xfId="0" applyFont="1" applyBorder="1"/>
    <xf numFmtId="0" fontId="21" fillId="0" borderId="36" xfId="0" applyFont="1" applyBorder="1"/>
    <xf numFmtId="0" fontId="21" fillId="3" borderId="33" xfId="0" applyFont="1" applyFill="1" applyBorder="1"/>
    <xf numFmtId="0" fontId="21" fillId="3" borderId="32" xfId="0" applyFont="1" applyFill="1" applyBorder="1"/>
    <xf numFmtId="0" fontId="21" fillId="3" borderId="37" xfId="0" applyFont="1" applyFill="1" applyBorder="1"/>
    <xf numFmtId="0" fontId="25" fillId="2" borderId="0" xfId="0" applyFont="1" applyFill="1" applyAlignment="1">
      <alignment horizontal="right" vertical="top"/>
    </xf>
    <xf numFmtId="0" fontId="26" fillId="3" borderId="0" xfId="0" applyFont="1" applyFill="1"/>
    <xf numFmtId="0" fontId="23" fillId="0" borderId="38" xfId="0" applyFont="1" applyBorder="1"/>
    <xf numFmtId="0" fontId="23" fillId="0" borderId="3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1" fillId="0" borderId="38" xfId="0" applyFont="1" applyBorder="1"/>
    <xf numFmtId="0" fontId="21" fillId="0" borderId="39" xfId="0" applyFont="1" applyBorder="1"/>
    <xf numFmtId="0" fontId="23" fillId="0" borderId="3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23" fillId="0" borderId="27" xfId="0" applyFont="1" applyBorder="1"/>
    <xf numFmtId="0" fontId="23" fillId="0" borderId="40" xfId="0" applyFont="1" applyBorder="1" applyAlignment="1">
      <alignment horizontal="center"/>
    </xf>
    <xf numFmtId="0" fontId="24" fillId="0" borderId="0" xfId="2" applyFont="1"/>
    <xf numFmtId="0" fontId="21" fillId="0" borderId="40" xfId="0" applyFont="1" applyBorder="1"/>
    <xf numFmtId="166" fontId="24" fillId="0" borderId="0" xfId="3" applyNumberFormat="1" applyFont="1"/>
    <xf numFmtId="0" fontId="21" fillId="3" borderId="0" xfId="0" applyFont="1" applyFill="1"/>
    <xf numFmtId="0" fontId="21" fillId="0" borderId="55" xfId="45" applyFont="1" applyBorder="1" applyAlignment="1">
      <alignment horizontal="center"/>
    </xf>
    <xf numFmtId="0" fontId="21" fillId="0" borderId="56" xfId="45" applyFont="1" applyBorder="1" applyAlignment="1">
      <alignment horizontal="center"/>
    </xf>
    <xf numFmtId="0" fontId="21" fillId="0" borderId="57" xfId="45" applyFont="1" applyBorder="1" applyAlignment="1">
      <alignment horizontal="center"/>
    </xf>
    <xf numFmtId="0" fontId="21" fillId="0" borderId="58" xfId="45" applyFont="1" applyBorder="1"/>
    <xf numFmtId="166" fontId="21" fillId="0" borderId="59" xfId="45" applyNumberFormat="1" applyFont="1" applyBorder="1"/>
    <xf numFmtId="0" fontId="21" fillId="0" borderId="60" xfId="45" applyFont="1" applyBorder="1"/>
    <xf numFmtId="0" fontId="21" fillId="0" borderId="55" xfId="45" applyFont="1" applyBorder="1"/>
    <xf numFmtId="166" fontId="21" fillId="0" borderId="64" xfId="45" applyNumberFormat="1" applyFont="1" applyBorder="1"/>
    <xf numFmtId="166" fontId="21" fillId="0" borderId="40" xfId="45" applyNumberFormat="1" applyFont="1" applyBorder="1"/>
    <xf numFmtId="0" fontId="21" fillId="0" borderId="10" xfId="45" applyFont="1" applyBorder="1" applyAlignment="1">
      <alignment horizontal="center" wrapText="1"/>
    </xf>
    <xf numFmtId="0" fontId="21" fillId="0" borderId="30" xfId="45" applyFont="1" applyBorder="1" applyAlignment="1">
      <alignment horizontal="center" wrapText="1"/>
    </xf>
    <xf numFmtId="0" fontId="21" fillId="0" borderId="40" xfId="45" applyFont="1" applyBorder="1" applyAlignment="1">
      <alignment horizontal="center"/>
    </xf>
    <xf numFmtId="166" fontId="21" fillId="0" borderId="30" xfId="45" applyNumberFormat="1" applyFont="1" applyBorder="1"/>
    <xf numFmtId="166" fontId="21" fillId="0" borderId="32" xfId="45" applyNumberFormat="1" applyFont="1" applyBorder="1"/>
    <xf numFmtId="166" fontId="21" fillId="0" borderId="33" xfId="45" applyNumberFormat="1" applyFont="1" applyBorder="1"/>
    <xf numFmtId="166" fontId="21" fillId="0" borderId="65" xfId="45" applyNumberFormat="1" applyFont="1" applyBorder="1"/>
    <xf numFmtId="0" fontId="21" fillId="0" borderId="69" xfId="45" applyFont="1" applyBorder="1" applyAlignment="1">
      <alignment horizontal="center" wrapText="1"/>
    </xf>
    <xf numFmtId="0" fontId="21" fillId="0" borderId="70" xfId="45" applyFont="1" applyBorder="1" applyAlignment="1">
      <alignment horizontal="center" wrapText="1"/>
    </xf>
    <xf numFmtId="166" fontId="21" fillId="0" borderId="69" xfId="45" applyNumberFormat="1" applyFont="1" applyBorder="1"/>
    <xf numFmtId="166" fontId="21" fillId="0" borderId="70" xfId="45" applyNumberFormat="1" applyFont="1" applyBorder="1"/>
    <xf numFmtId="166" fontId="21" fillId="0" borderId="71" xfId="45" applyNumberFormat="1" applyFont="1" applyBorder="1"/>
    <xf numFmtId="166" fontId="21" fillId="0" borderId="72" xfId="45" applyNumberFormat="1" applyFont="1" applyBorder="1"/>
    <xf numFmtId="0" fontId="21" fillId="0" borderId="74" xfId="45" applyFont="1" applyBorder="1" applyAlignment="1">
      <alignment horizontal="center"/>
    </xf>
    <xf numFmtId="0" fontId="21" fillId="0" borderId="74" xfId="0" applyFont="1" applyBorder="1"/>
    <xf numFmtId="166" fontId="21" fillId="0" borderId="75" xfId="45" applyNumberFormat="1" applyFont="1" applyBorder="1"/>
    <xf numFmtId="0" fontId="20" fillId="0" borderId="38" xfId="45" applyFont="1" applyBorder="1"/>
    <xf numFmtId="0" fontId="20" fillId="0" borderId="39" xfId="45" applyFont="1" applyBorder="1"/>
    <xf numFmtId="0" fontId="21" fillId="0" borderId="0" xfId="0" applyFont="1" applyAlignment="1">
      <alignment wrapText="1"/>
    </xf>
    <xf numFmtId="165" fontId="21" fillId="0" borderId="10" xfId="45" applyNumberFormat="1" applyFont="1" applyBorder="1"/>
    <xf numFmtId="165" fontId="21" fillId="0" borderId="50" xfId="45" applyNumberFormat="1" applyFont="1" applyBorder="1"/>
    <xf numFmtId="165" fontId="21" fillId="0" borderId="36" xfId="45" applyNumberFormat="1" applyFont="1" applyBorder="1"/>
    <xf numFmtId="165" fontId="21" fillId="0" borderId="63" xfId="45" applyNumberFormat="1" applyFont="1" applyBorder="1"/>
    <xf numFmtId="168" fontId="28" fillId="0" borderId="78" xfId="0" applyNumberFormat="1" applyFont="1" applyBorder="1" applyAlignment="1">
      <alignment horizontal="right"/>
    </xf>
    <xf numFmtId="168" fontId="28" fillId="0" borderId="78" xfId="2" applyNumberFormat="1" applyFont="1" applyBorder="1" applyAlignment="1">
      <alignment horizontal="right"/>
    </xf>
    <xf numFmtId="165" fontId="21" fillId="0" borderId="62" xfId="45" applyNumberFormat="1" applyFont="1" applyBorder="1"/>
    <xf numFmtId="165" fontId="5" fillId="0" borderId="0" xfId="0" applyNumberFormat="1" applyFont="1"/>
    <xf numFmtId="165" fontId="21" fillId="0" borderId="0" xfId="45" applyNumberFormat="1" applyFont="1"/>
    <xf numFmtId="165" fontId="21" fillId="0" borderId="30" xfId="45" applyNumberFormat="1" applyFont="1" applyBorder="1" applyAlignment="1">
      <alignment horizontal="center"/>
    </xf>
    <xf numFmtId="165" fontId="21" fillId="0" borderId="10" xfId="45" applyNumberFormat="1" applyFont="1" applyBorder="1" applyAlignment="1">
      <alignment horizontal="center"/>
    </xf>
    <xf numFmtId="165" fontId="21" fillId="0" borderId="40" xfId="45" applyNumberFormat="1" applyFont="1" applyBorder="1" applyAlignment="1">
      <alignment horizontal="center"/>
    </xf>
    <xf numFmtId="165" fontId="21" fillId="0" borderId="32" xfId="45" applyNumberFormat="1" applyFont="1" applyBorder="1"/>
    <xf numFmtId="165" fontId="21" fillId="0" borderId="33" xfId="45" applyNumberFormat="1" applyFont="1" applyBorder="1"/>
    <xf numFmtId="165" fontId="21" fillId="0" borderId="65" xfId="45" applyNumberFormat="1" applyFont="1" applyBorder="1"/>
    <xf numFmtId="165" fontId="21" fillId="0" borderId="0" xfId="0" applyNumberFormat="1" applyFont="1"/>
    <xf numFmtId="165" fontId="21" fillId="0" borderId="30" xfId="45" applyNumberFormat="1" applyFont="1" applyBorder="1"/>
    <xf numFmtId="168" fontId="21" fillId="0" borderId="0" xfId="0" applyNumberFormat="1" applyFont="1"/>
    <xf numFmtId="165" fontId="21" fillId="0" borderId="33" xfId="45" applyNumberFormat="1" applyFont="1" applyBorder="1" applyAlignment="1">
      <alignment horizontal="center"/>
    </xf>
    <xf numFmtId="165" fontId="21" fillId="0" borderId="32" xfId="45" applyNumberFormat="1" applyFont="1" applyBorder="1" applyAlignment="1">
      <alignment horizontal="center"/>
    </xf>
    <xf numFmtId="165" fontId="30" fillId="0" borderId="30" xfId="45" applyNumberFormat="1" applyFont="1" applyBorder="1" applyAlignment="1">
      <alignment horizontal="right"/>
    </xf>
    <xf numFmtId="165" fontId="30" fillId="0" borderId="10" xfId="45" applyNumberFormat="1" applyFont="1" applyBorder="1" applyAlignment="1">
      <alignment horizontal="right"/>
    </xf>
    <xf numFmtId="165" fontId="30" fillId="0" borderId="40" xfId="45" applyNumberFormat="1" applyFont="1" applyBorder="1" applyAlignment="1">
      <alignment horizontal="right"/>
    </xf>
    <xf numFmtId="0" fontId="30" fillId="0" borderId="38" xfId="45" applyFont="1" applyBorder="1" applyAlignment="1">
      <alignment horizontal="right"/>
    </xf>
    <xf numFmtId="0" fontId="29" fillId="0" borderId="77" xfId="2" applyFont="1" applyBorder="1" applyAlignment="1">
      <alignment horizontal="left" wrapText="1"/>
    </xf>
    <xf numFmtId="165" fontId="30" fillId="0" borderId="10" xfId="45" applyNumberFormat="1" applyFont="1" applyBorder="1"/>
    <xf numFmtId="165" fontId="30" fillId="0" borderId="40" xfId="45" applyNumberFormat="1" applyFont="1" applyBorder="1"/>
    <xf numFmtId="1" fontId="31" fillId="0" borderId="65" xfId="45" applyNumberFormat="1" applyFont="1" applyBorder="1" applyAlignment="1">
      <alignment horizontal="center"/>
    </xf>
    <xf numFmtId="165" fontId="21" fillId="0" borderId="50" xfId="45" applyNumberFormat="1" applyFont="1" applyBorder="1" applyAlignment="1">
      <alignment horizontal="center"/>
    </xf>
    <xf numFmtId="166" fontId="5" fillId="0" borderId="40" xfId="45" applyNumberFormat="1" applyFont="1" applyBorder="1"/>
    <xf numFmtId="165" fontId="21" fillId="0" borderId="80" xfId="45" applyNumberFormat="1" applyFont="1" applyBorder="1" applyAlignment="1">
      <alignment horizontal="center"/>
    </xf>
    <xf numFmtId="166" fontId="5" fillId="0" borderId="0" xfId="0" applyNumberFormat="1" applyFont="1"/>
    <xf numFmtId="166" fontId="5" fillId="0" borderId="30" xfId="45" applyNumberFormat="1" applyFont="1" applyBorder="1"/>
    <xf numFmtId="1" fontId="31" fillId="0" borderId="32" xfId="45" applyNumberFormat="1" applyFont="1" applyBorder="1" applyAlignment="1">
      <alignment horizontal="center"/>
    </xf>
    <xf numFmtId="0" fontId="20" fillId="0" borderId="66" xfId="45" applyFont="1" applyBorder="1"/>
    <xf numFmtId="0" fontId="31" fillId="0" borderId="32" xfId="45" applyFont="1" applyBorder="1" applyAlignment="1">
      <alignment horizontal="center"/>
    </xf>
    <xf numFmtId="0" fontId="31" fillId="0" borderId="37" xfId="45" applyFont="1" applyBorder="1" applyAlignment="1">
      <alignment horizontal="center"/>
    </xf>
    <xf numFmtId="1" fontId="31" fillId="0" borderId="33" xfId="45" applyNumberFormat="1" applyFont="1" applyBorder="1" applyAlignment="1">
      <alignment horizontal="center"/>
    </xf>
    <xf numFmtId="0" fontId="31" fillId="0" borderId="65" xfId="45" applyFont="1" applyBorder="1" applyAlignment="1">
      <alignment horizontal="center"/>
    </xf>
    <xf numFmtId="166" fontId="21" fillId="0" borderId="76" xfId="45" applyNumberFormat="1" applyFont="1" applyBorder="1"/>
    <xf numFmtId="165" fontId="21" fillId="0" borderId="76" xfId="45" applyNumberFormat="1" applyFont="1" applyBorder="1" applyAlignment="1">
      <alignment horizontal="center"/>
    </xf>
    <xf numFmtId="168" fontId="32" fillId="0" borderId="78" xfId="0" applyNumberFormat="1" applyFont="1" applyBorder="1" applyAlignment="1">
      <alignment horizontal="right"/>
    </xf>
    <xf numFmtId="165" fontId="21" fillId="0" borderId="76" xfId="45" applyNumberFormat="1" applyFont="1" applyBorder="1"/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/>
    <xf numFmtId="3" fontId="0" fillId="0" borderId="10" xfId="0" applyNumberFormat="1" applyBorder="1"/>
    <xf numFmtId="0" fontId="0" fillId="0" borderId="23" xfId="0" applyBorder="1"/>
    <xf numFmtId="0" fontId="0" fillId="0" borderId="30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30" xfId="0" applyBorder="1"/>
    <xf numFmtId="3" fontId="0" fillId="0" borderId="40" xfId="0" applyNumberFormat="1" applyBorder="1"/>
    <xf numFmtId="0" fontId="0" fillId="0" borderId="40" xfId="0" applyBorder="1"/>
    <xf numFmtId="3" fontId="0" fillId="0" borderId="33" xfId="0" applyNumberFormat="1" applyBorder="1"/>
    <xf numFmtId="3" fontId="0" fillId="0" borderId="65" xfId="0" applyNumberFormat="1" applyBorder="1"/>
    <xf numFmtId="3" fontId="0" fillId="0" borderId="30" xfId="0" applyNumberFormat="1" applyBorder="1"/>
    <xf numFmtId="3" fontId="0" fillId="0" borderId="32" xfId="0" applyNumberFormat="1" applyBorder="1"/>
    <xf numFmtId="9" fontId="0" fillId="0" borderId="30" xfId="0" applyNumberFormat="1" applyBorder="1"/>
    <xf numFmtId="0" fontId="3" fillId="0" borderId="0" xfId="0" applyFont="1"/>
    <xf numFmtId="0" fontId="6" fillId="0" borderId="0" xfId="2"/>
    <xf numFmtId="0" fontId="33" fillId="0" borderId="0" xfId="2" applyFont="1"/>
    <xf numFmtId="0" fontId="34" fillId="0" borderId="0" xfId="2" applyFont="1"/>
    <xf numFmtId="0" fontId="40" fillId="0" borderId="0" xfId="2" applyFont="1"/>
    <xf numFmtId="0" fontId="32" fillId="0" borderId="0" xfId="2" applyFont="1"/>
    <xf numFmtId="0" fontId="6" fillId="0" borderId="0" xfId="2" applyAlignment="1">
      <alignment horizontal="center"/>
    </xf>
    <xf numFmtId="0" fontId="6" fillId="0" borderId="0" xfId="2" applyAlignment="1">
      <alignment horizontal="center" vertical="center"/>
    </xf>
    <xf numFmtId="3" fontId="35" fillId="0" borderId="0" xfId="2" applyNumberFormat="1" applyFont="1"/>
    <xf numFmtId="3" fontId="41" fillId="0" borderId="0" xfId="2" applyNumberFormat="1" applyFont="1" applyAlignment="1">
      <alignment horizontal="justify" vertical="top"/>
    </xf>
    <xf numFmtId="0" fontId="32" fillId="0" borderId="0" xfId="2" applyFont="1" applyAlignment="1">
      <alignment horizontal="justify" vertical="top"/>
    </xf>
    <xf numFmtId="0" fontId="6" fillId="0" borderId="0" xfId="2" applyAlignment="1">
      <alignment horizontal="justify" vertical="top"/>
    </xf>
    <xf numFmtId="169" fontId="6" fillId="0" borderId="0" xfId="2" quotePrefix="1" applyNumberFormat="1"/>
    <xf numFmtId="3" fontId="33" fillId="0" borderId="0" xfId="2" applyNumberFormat="1" applyFont="1" applyProtection="1">
      <protection locked="0"/>
    </xf>
    <xf numFmtId="2" fontId="6" fillId="0" borderId="0" xfId="2" applyNumberFormat="1"/>
    <xf numFmtId="3" fontId="6" fillId="0" borderId="0" xfId="2" applyNumberFormat="1"/>
    <xf numFmtId="0" fontId="36" fillId="0" borderId="0" xfId="2" applyFont="1" applyAlignment="1">
      <alignment vertical="center"/>
    </xf>
    <xf numFmtId="0" fontId="43" fillId="0" borderId="0" xfId="2" applyFont="1"/>
    <xf numFmtId="2" fontId="36" fillId="0" borderId="85" xfId="2" applyNumberFormat="1" applyFont="1" applyBorder="1"/>
    <xf numFmtId="0" fontId="36" fillId="0" borderId="86" xfId="2" applyFont="1" applyBorder="1" applyAlignment="1">
      <alignment vertical="center"/>
    </xf>
    <xf numFmtId="0" fontId="36" fillId="0" borderId="87" xfId="2" applyFont="1" applyBorder="1" applyAlignment="1">
      <alignment vertical="center"/>
    </xf>
    <xf numFmtId="0" fontId="36" fillId="0" borderId="88" xfId="2" applyFont="1" applyBorder="1" applyAlignment="1">
      <alignment vertical="center"/>
    </xf>
    <xf numFmtId="2" fontId="6" fillId="0" borderId="85" xfId="2" applyNumberFormat="1" applyBorder="1"/>
    <xf numFmtId="3" fontId="39" fillId="0" borderId="85" xfId="2" applyNumberFormat="1" applyFont="1" applyBorder="1"/>
    <xf numFmtId="165" fontId="39" fillId="0" borderId="85" xfId="2" applyNumberFormat="1" applyFont="1" applyBorder="1"/>
    <xf numFmtId="2" fontId="35" fillId="0" borderId="85" xfId="2" applyNumberFormat="1" applyFont="1" applyBorder="1"/>
    <xf numFmtId="2" fontId="6" fillId="0" borderId="88" xfId="2" applyNumberFormat="1" applyBorder="1"/>
    <xf numFmtId="2" fontId="41" fillId="0" borderId="85" xfId="2" applyNumberFormat="1" applyFont="1" applyBorder="1"/>
    <xf numFmtId="2" fontId="6" fillId="36" borderId="85" xfId="2" applyNumberFormat="1" applyFill="1" applyBorder="1"/>
    <xf numFmtId="0" fontId="22" fillId="2" borderId="91" xfId="0" applyFont="1" applyFill="1" applyBorder="1" applyAlignment="1">
      <alignment horizontal="center" vertical="center" wrapText="1"/>
    </xf>
    <xf numFmtId="0" fontId="21" fillId="0" borderId="92" xfId="0" applyFont="1" applyBorder="1"/>
    <xf numFmtId="164" fontId="21" fillId="4" borderId="93" xfId="0" applyNumberFormat="1" applyFont="1" applyFill="1" applyBorder="1"/>
    <xf numFmtId="0" fontId="21" fillId="0" borderId="94" xfId="0" applyFont="1" applyBorder="1"/>
    <xf numFmtId="0" fontId="21" fillId="0" borderId="50" xfId="0" applyFont="1" applyBorder="1"/>
    <xf numFmtId="0" fontId="21" fillId="0" borderId="80" xfId="0" applyFont="1" applyBorder="1"/>
    <xf numFmtId="0" fontId="20" fillId="3" borderId="96" xfId="0" applyFont="1" applyFill="1" applyBorder="1"/>
    <xf numFmtId="164" fontId="20" fillId="3" borderId="56" xfId="0" applyNumberFormat="1" applyFont="1" applyFill="1" applyBorder="1"/>
    <xf numFmtId="164" fontId="20" fillId="3" borderId="97" xfId="0" applyNumberFormat="1" applyFont="1" applyFill="1" applyBorder="1"/>
    <xf numFmtId="164" fontId="20" fillId="3" borderId="98" xfId="0" applyNumberFormat="1" applyFont="1" applyFill="1" applyBorder="1"/>
    <xf numFmtId="164" fontId="20" fillId="3" borderId="57" xfId="0" applyNumberFormat="1" applyFont="1" applyFill="1" applyBorder="1"/>
    <xf numFmtId="0" fontId="21" fillId="0" borderId="100" xfId="0" applyFont="1" applyBorder="1"/>
    <xf numFmtId="0" fontId="21" fillId="4" borderId="105" xfId="0" applyFont="1" applyFill="1" applyBorder="1"/>
    <xf numFmtId="164" fontId="21" fillId="4" borderId="106" xfId="0" applyNumberFormat="1" applyFont="1" applyFill="1" applyBorder="1"/>
    <xf numFmtId="164" fontId="21" fillId="4" borderId="107" xfId="0" applyNumberFormat="1" applyFont="1" applyFill="1" applyBorder="1"/>
    <xf numFmtId="164" fontId="20" fillId="3" borderId="14" xfId="0" applyNumberFormat="1" applyFont="1" applyFill="1" applyBorder="1"/>
    <xf numFmtId="164" fontId="20" fillId="3" borderId="15" xfId="0" applyNumberFormat="1" applyFont="1" applyFill="1" applyBorder="1"/>
    <xf numFmtId="164" fontId="20" fillId="3" borderId="10" xfId="0" applyNumberFormat="1" applyFont="1" applyFill="1" applyBorder="1"/>
    <xf numFmtId="164" fontId="21" fillId="4" borderId="14" xfId="0" applyNumberFormat="1" applyFont="1" applyFill="1" applyBorder="1"/>
    <xf numFmtId="164" fontId="21" fillId="4" borderId="15" xfId="0" applyNumberFormat="1" applyFont="1" applyFill="1" applyBorder="1"/>
    <xf numFmtId="166" fontId="28" fillId="0" borderId="78" xfId="0" applyNumberFormat="1" applyFont="1" applyBorder="1" applyAlignment="1">
      <alignment horizontal="right"/>
    </xf>
    <xf numFmtId="166" fontId="29" fillId="0" borderId="77" xfId="0" applyNumberFormat="1" applyFont="1" applyBorder="1" applyAlignment="1">
      <alignment horizontal="left" wrapText="1"/>
    </xf>
    <xf numFmtId="0" fontId="22" fillId="2" borderId="51" xfId="0" applyFont="1" applyFill="1" applyBorder="1" applyAlignment="1">
      <alignment horizontal="center" vertical="center" wrapText="1"/>
    </xf>
    <xf numFmtId="0" fontId="22" fillId="2" borderId="108" xfId="0" applyFont="1" applyFill="1" applyBorder="1" applyAlignment="1">
      <alignment horizontal="center" vertical="center" wrapText="1"/>
    </xf>
    <xf numFmtId="0" fontId="21" fillId="0" borderId="109" xfId="0" applyFont="1" applyBorder="1"/>
    <xf numFmtId="0" fontId="21" fillId="0" borderId="110" xfId="0" applyFont="1" applyBorder="1"/>
    <xf numFmtId="0" fontId="21" fillId="3" borderId="110" xfId="0" applyFont="1" applyFill="1" applyBorder="1"/>
    <xf numFmtId="0" fontId="20" fillId="3" borderId="111" xfId="0" applyFont="1" applyFill="1" applyBorder="1"/>
    <xf numFmtId="0" fontId="21" fillId="4" borderId="111" xfId="0" applyFont="1" applyFill="1" applyBorder="1"/>
    <xf numFmtId="166" fontId="21" fillId="0" borderId="112" xfId="0" applyNumberFormat="1" applyFont="1" applyBorder="1"/>
    <xf numFmtId="166" fontId="21" fillId="3" borderId="112" xfId="0" applyNumberFormat="1" applyFont="1" applyFill="1" applyBorder="1"/>
    <xf numFmtId="166" fontId="21" fillId="4" borderId="112" xfId="0" applyNumberFormat="1" applyFont="1" applyFill="1" applyBorder="1"/>
    <xf numFmtId="166" fontId="20" fillId="3" borderId="113" xfId="0" applyNumberFormat="1" applyFont="1" applyFill="1" applyBorder="1"/>
    <xf numFmtId="0" fontId="21" fillId="0" borderId="114" xfId="0" applyFont="1" applyBorder="1"/>
    <xf numFmtId="166" fontId="21" fillId="0" borderId="115" xfId="0" applyNumberFormat="1" applyFont="1" applyBorder="1"/>
    <xf numFmtId="0" fontId="20" fillId="3" borderId="116" xfId="0" applyFont="1" applyFill="1" applyBorder="1"/>
    <xf numFmtId="0" fontId="21" fillId="0" borderId="117" xfId="0" applyFont="1" applyBorder="1"/>
    <xf numFmtId="166" fontId="21" fillId="0" borderId="118" xfId="0" applyNumberFormat="1" applyFont="1" applyBorder="1"/>
    <xf numFmtId="166" fontId="21" fillId="0" borderId="89" xfId="0" applyNumberFormat="1" applyFont="1" applyBorder="1"/>
    <xf numFmtId="166" fontId="21" fillId="0" borderId="90" xfId="0" applyNumberFormat="1" applyFont="1" applyBorder="1"/>
    <xf numFmtId="166" fontId="21" fillId="3" borderId="90" xfId="0" applyNumberFormat="1" applyFont="1" applyFill="1" applyBorder="1"/>
    <xf numFmtId="166" fontId="20" fillId="3" borderId="15" xfId="0" applyNumberFormat="1" applyFont="1" applyFill="1" applyBorder="1"/>
    <xf numFmtId="166" fontId="21" fillId="4" borderId="119" xfId="0" applyNumberFormat="1" applyFont="1" applyFill="1" applyBorder="1"/>
    <xf numFmtId="166" fontId="21" fillId="0" borderId="120" xfId="0" applyNumberFormat="1" applyFont="1" applyBorder="1"/>
    <xf numFmtId="166" fontId="21" fillId="0" borderId="61" xfId="0" applyNumberFormat="1" applyFont="1" applyBorder="1"/>
    <xf numFmtId="166" fontId="21" fillId="3" borderId="61" xfId="0" applyNumberFormat="1" applyFont="1" applyFill="1" applyBorder="1"/>
    <xf numFmtId="166" fontId="21" fillId="4" borderId="121" xfId="0" applyNumberFormat="1" applyFont="1" applyFill="1" applyBorder="1"/>
    <xf numFmtId="166" fontId="21" fillId="0" borderId="122" xfId="45" applyNumberFormat="1" applyFont="1" applyBorder="1"/>
    <xf numFmtId="166" fontId="21" fillId="0" borderId="123" xfId="45" applyNumberFormat="1" applyFont="1" applyBorder="1"/>
    <xf numFmtId="165" fontId="21" fillId="0" borderId="11" xfId="45" applyNumberFormat="1" applyFont="1" applyBorder="1" applyAlignment="1">
      <alignment horizontal="center"/>
    </xf>
    <xf numFmtId="165" fontId="30" fillId="0" borderId="11" xfId="45" applyNumberFormat="1" applyFont="1" applyBorder="1" applyAlignment="1">
      <alignment horizontal="right"/>
    </xf>
    <xf numFmtId="165" fontId="21" fillId="0" borderId="34" xfId="45" applyNumberFormat="1" applyFont="1" applyBorder="1" applyAlignment="1">
      <alignment horizontal="center"/>
    </xf>
    <xf numFmtId="165" fontId="30" fillId="0" borderId="11" xfId="45" applyNumberFormat="1" applyFont="1" applyBorder="1"/>
    <xf numFmtId="165" fontId="21" fillId="0" borderId="34" xfId="45" applyNumberFormat="1" applyFont="1" applyBorder="1"/>
    <xf numFmtId="165" fontId="21" fillId="0" borderId="80" xfId="45" applyNumberFormat="1" applyFont="1" applyBorder="1"/>
    <xf numFmtId="165" fontId="21" fillId="0" borderId="73" xfId="45" applyNumberFormat="1" applyFont="1" applyBorder="1" applyAlignment="1">
      <alignment horizontal="center"/>
    </xf>
    <xf numFmtId="165" fontId="21" fillId="0" borderId="74" xfId="45" applyNumberFormat="1" applyFont="1" applyBorder="1" applyAlignment="1">
      <alignment horizontal="center"/>
    </xf>
    <xf numFmtId="165" fontId="30" fillId="0" borderId="74" xfId="45" applyNumberFormat="1" applyFont="1" applyBorder="1" applyAlignment="1">
      <alignment horizontal="right"/>
    </xf>
    <xf numFmtId="165" fontId="21" fillId="0" borderId="75" xfId="45" applyNumberFormat="1" applyFont="1" applyBorder="1" applyAlignment="1">
      <alignment horizontal="center"/>
    </xf>
    <xf numFmtId="165" fontId="21" fillId="0" borderId="29" xfId="45" applyNumberFormat="1" applyFont="1" applyBorder="1" applyAlignment="1">
      <alignment horizontal="center"/>
    </xf>
    <xf numFmtId="165" fontId="21" fillId="0" borderId="11" xfId="45" applyNumberFormat="1" applyFont="1" applyBorder="1"/>
    <xf numFmtId="165" fontId="21" fillId="0" borderId="29" xfId="45" applyNumberFormat="1" applyFont="1" applyBorder="1"/>
    <xf numFmtId="165" fontId="21" fillId="0" borderId="40" xfId="45" applyNumberFormat="1" applyFont="1" applyBorder="1"/>
    <xf numFmtId="166" fontId="28" fillId="0" borderId="78" xfId="2" applyNumberFormat="1" applyFont="1" applyBorder="1" applyAlignment="1">
      <alignment horizontal="right"/>
    </xf>
    <xf numFmtId="166" fontId="29" fillId="0" borderId="77" xfId="2" applyNumberFormat="1" applyFont="1" applyBorder="1" applyAlignment="1">
      <alignment horizontal="left" wrapText="1"/>
    </xf>
    <xf numFmtId="165" fontId="21" fillId="0" borderId="65" xfId="45" applyNumberFormat="1" applyFont="1" applyBorder="1" applyAlignment="1">
      <alignment horizontal="right"/>
    </xf>
    <xf numFmtId="165" fontId="30" fillId="0" borderId="124" xfId="45" applyNumberFormat="1" applyFont="1" applyBorder="1" applyAlignment="1">
      <alignment horizontal="right"/>
    </xf>
    <xf numFmtId="166" fontId="21" fillId="0" borderId="125" xfId="45" applyNumberFormat="1" applyFont="1" applyBorder="1"/>
    <xf numFmtId="0" fontId="21" fillId="0" borderId="0" xfId="45" applyFont="1" applyAlignment="1">
      <alignment horizontal="center"/>
    </xf>
    <xf numFmtId="166" fontId="21" fillId="0" borderId="0" xfId="45" applyNumberFormat="1" applyFont="1"/>
    <xf numFmtId="166" fontId="21" fillId="0" borderId="31" xfId="0" applyNumberFormat="1" applyFont="1" applyBorder="1"/>
    <xf numFmtId="166" fontId="21" fillId="0" borderId="33" xfId="0" applyNumberFormat="1" applyFont="1" applyBorder="1"/>
    <xf numFmtId="166" fontId="45" fillId="3" borderId="10" xfId="0" applyNumberFormat="1" applyFont="1" applyFill="1" applyBorder="1"/>
    <xf numFmtId="166" fontId="45" fillId="3" borderId="90" xfId="0" applyNumberFormat="1" applyFont="1" applyFill="1" applyBorder="1"/>
    <xf numFmtId="0" fontId="18" fillId="0" borderId="0" xfId="0" applyFont="1"/>
    <xf numFmtId="3" fontId="0" fillId="0" borderId="11" xfId="0" applyNumberFormat="1" applyBorder="1"/>
    <xf numFmtId="0" fontId="0" fillId="0" borderId="11" xfId="0" applyBorder="1"/>
    <xf numFmtId="3" fontId="0" fillId="0" borderId="34" xfId="0" applyNumberFormat="1" applyBorder="1"/>
    <xf numFmtId="0" fontId="0" fillId="0" borderId="11" xfId="0" applyBorder="1" applyAlignment="1">
      <alignment horizontal="center" wrapText="1"/>
    </xf>
    <xf numFmtId="0" fontId="0" fillId="0" borderId="128" xfId="0" applyBorder="1" applyAlignment="1">
      <alignment horizontal="center" wrapText="1"/>
    </xf>
    <xf numFmtId="9" fontId="0" fillId="0" borderId="128" xfId="0" applyNumberFormat="1" applyBorder="1"/>
    <xf numFmtId="9" fontId="0" fillId="0" borderId="129" xfId="0" applyNumberFormat="1" applyBorder="1"/>
    <xf numFmtId="0" fontId="36" fillId="0" borderId="88" xfId="2" applyFont="1" applyBorder="1" applyAlignment="1">
      <alignment horizontal="center"/>
    </xf>
    <xf numFmtId="0" fontId="36" fillId="0" borderId="85" xfId="2" applyFont="1" applyBorder="1" applyAlignment="1">
      <alignment horizontal="center"/>
    </xf>
    <xf numFmtId="3" fontId="33" fillId="0" borderId="85" xfId="2" applyNumberFormat="1" applyFont="1" applyBorder="1" applyProtection="1">
      <protection locked="0"/>
    </xf>
    <xf numFmtId="3" fontId="6" fillId="0" borderId="85" xfId="2" applyNumberFormat="1" applyBorder="1"/>
    <xf numFmtId="3" fontId="6" fillId="0" borderId="85" xfId="2" applyNumberFormat="1" applyBorder="1" applyProtection="1">
      <protection locked="0"/>
    </xf>
    <xf numFmtId="169" fontId="6" fillId="36" borderId="0" xfId="2" quotePrefix="1" applyNumberFormat="1" applyFill="1"/>
    <xf numFmtId="3" fontId="33" fillId="36" borderId="85" xfId="2" applyNumberFormat="1" applyFont="1" applyFill="1" applyBorder="1" applyProtection="1">
      <protection locked="0"/>
    </xf>
    <xf numFmtId="3" fontId="6" fillId="36" borderId="85" xfId="2" applyNumberFormat="1" applyFill="1" applyBorder="1"/>
    <xf numFmtId="0" fontId="0" fillId="0" borderId="32" xfId="0" applyBorder="1"/>
    <xf numFmtId="0" fontId="0" fillId="0" borderId="33" xfId="0" applyBorder="1"/>
    <xf numFmtId="0" fontId="0" fillId="0" borderId="27" xfId="0" applyBorder="1"/>
    <xf numFmtId="0" fontId="0" fillId="0" borderId="0" xfId="0" applyAlignment="1">
      <alignment wrapText="1"/>
    </xf>
    <xf numFmtId="0" fontId="23" fillId="0" borderId="84" xfId="0" applyFont="1" applyBorder="1"/>
    <xf numFmtId="0" fontId="23" fillId="0" borderId="127" xfId="0" applyFont="1" applyBorder="1" applyAlignment="1">
      <alignment horizontal="center" wrapText="1"/>
    </xf>
    <xf numFmtId="164" fontId="0" fillId="0" borderId="10" xfId="0" applyNumberFormat="1" applyBorder="1"/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0" xfId="0" applyBorder="1" applyAlignment="1">
      <alignment horizontal="center"/>
    </xf>
    <xf numFmtId="3" fontId="0" fillId="36" borderId="10" xfId="0" applyNumberFormat="1" applyFill="1" applyBorder="1"/>
    <xf numFmtId="10" fontId="0" fillId="0" borderId="33" xfId="0" applyNumberFormat="1" applyBorder="1"/>
    <xf numFmtId="10" fontId="0" fillId="0" borderId="65" xfId="0" applyNumberFormat="1" applyBorder="1"/>
    <xf numFmtId="0" fontId="0" fillId="0" borderId="137" xfId="0" applyBorder="1"/>
    <xf numFmtId="0" fontId="0" fillId="0" borderId="138" xfId="0" applyBorder="1"/>
    <xf numFmtId="164" fontId="0" fillId="0" borderId="40" xfId="0" applyNumberFormat="1" applyBorder="1"/>
    <xf numFmtId="164" fontId="0" fillId="0" borderId="33" xfId="0" applyNumberFormat="1" applyBorder="1" applyAlignment="1">
      <alignment horizontal="center"/>
    </xf>
    <xf numFmtId="164" fontId="0" fillId="0" borderId="33" xfId="0" applyNumberFormat="1" applyBorder="1"/>
    <xf numFmtId="164" fontId="0" fillId="0" borderId="65" xfId="0" applyNumberFormat="1" applyBorder="1"/>
    <xf numFmtId="0" fontId="26" fillId="0" borderId="0" xfId="0" applyFont="1"/>
    <xf numFmtId="164" fontId="26" fillId="0" borderId="0" xfId="46" applyNumberFormat="1" applyFont="1"/>
    <xf numFmtId="166" fontId="21" fillId="0" borderId="101" xfId="0" applyNumberFormat="1" applyFont="1" applyBorder="1"/>
    <xf numFmtId="166" fontId="21" fillId="0" borderId="102" xfId="0" applyNumberFormat="1" applyFont="1" applyBorder="1"/>
    <xf numFmtId="166" fontId="21" fillId="3" borderId="103" xfId="0" applyNumberFormat="1" applyFont="1" applyFill="1" applyBorder="1"/>
    <xf numFmtId="166" fontId="21" fillId="3" borderId="104" xfId="0" applyNumberFormat="1" applyFont="1" applyFill="1" applyBorder="1"/>
    <xf numFmtId="166" fontId="21" fillId="0" borderId="103" xfId="0" applyNumberFormat="1" applyFont="1" applyBorder="1"/>
    <xf numFmtId="166" fontId="21" fillId="0" borderId="104" xfId="0" applyNumberFormat="1" applyFont="1" applyBorder="1"/>
    <xf numFmtId="165" fontId="21" fillId="0" borderId="6" xfId="0" applyNumberFormat="1" applyFont="1" applyBorder="1"/>
    <xf numFmtId="165" fontId="21" fillId="0" borderId="7" xfId="0" applyNumberFormat="1" applyFont="1" applyBorder="1"/>
    <xf numFmtId="165" fontId="21" fillId="0" borderId="89" xfId="0" applyNumberFormat="1" applyFont="1" applyBorder="1"/>
    <xf numFmtId="165" fontId="21" fillId="0" borderId="61" xfId="0" applyNumberFormat="1" applyFont="1" applyBorder="1"/>
    <xf numFmtId="165" fontId="21" fillId="0" borderId="10" xfId="0" applyNumberFormat="1" applyFont="1" applyBorder="1"/>
    <xf numFmtId="165" fontId="21" fillId="0" borderId="11" xfId="0" applyNumberFormat="1" applyFont="1" applyBorder="1"/>
    <xf numFmtId="165" fontId="21" fillId="0" borderId="90" xfId="0" applyNumberFormat="1" applyFont="1" applyBorder="1"/>
    <xf numFmtId="165" fontId="21" fillId="0" borderId="61" xfId="0" applyNumberFormat="1" applyFont="1" applyBorder="1" applyAlignment="1">
      <alignment horizontal="right"/>
    </xf>
    <xf numFmtId="165" fontId="21" fillId="0" borderId="101" xfId="0" applyNumberFormat="1" applyFont="1" applyBorder="1"/>
    <xf numFmtId="165" fontId="21" fillId="0" borderId="102" xfId="0" applyNumberFormat="1" applyFont="1" applyBorder="1"/>
    <xf numFmtId="165" fontId="21" fillId="0" borderId="103" xfId="0" applyNumberFormat="1" applyFont="1" applyBorder="1"/>
    <xf numFmtId="165" fontId="21" fillId="0" borderId="104" xfId="0" applyNumberFormat="1" applyFont="1" applyBorder="1"/>
    <xf numFmtId="165" fontId="21" fillId="3" borderId="10" xfId="0" applyNumberFormat="1" applyFont="1" applyFill="1" applyBorder="1"/>
    <xf numFmtId="165" fontId="21" fillId="3" borderId="104" xfId="0" applyNumberFormat="1" applyFont="1" applyFill="1" applyBorder="1"/>
    <xf numFmtId="164" fontId="20" fillId="3" borderId="90" xfId="0" applyNumberFormat="1" applyFont="1" applyFill="1" applyBorder="1"/>
    <xf numFmtId="165" fontId="21" fillId="3" borderId="90" xfId="0" applyNumberFormat="1" applyFont="1" applyFill="1" applyBorder="1"/>
    <xf numFmtId="164" fontId="20" fillId="3" borderId="119" xfId="0" applyNumberFormat="1" applyFont="1" applyFill="1" applyBorder="1"/>
    <xf numFmtId="0" fontId="21" fillId="0" borderId="89" xfId="0" applyFont="1" applyBorder="1"/>
    <xf numFmtId="0" fontId="21" fillId="0" borderId="90" xfId="0" applyFont="1" applyBorder="1"/>
    <xf numFmtId="164" fontId="21" fillId="4" borderId="119" xfId="0" applyNumberFormat="1" applyFont="1" applyFill="1" applyBorder="1"/>
    <xf numFmtId="0" fontId="21" fillId="0" borderId="59" xfId="0" applyFont="1" applyBorder="1"/>
    <xf numFmtId="0" fontId="21" fillId="0" borderId="61" xfId="0" applyFont="1" applyBorder="1"/>
    <xf numFmtId="164" fontId="21" fillId="4" borderId="139" xfId="0" applyNumberFormat="1" applyFont="1" applyFill="1" applyBorder="1"/>
    <xf numFmtId="0" fontId="20" fillId="0" borderId="0" xfId="0" applyFont="1" applyAlignment="1">
      <alignment horizont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95" xfId="0" applyFont="1" applyFill="1" applyBorder="1" applyAlignment="1">
      <alignment horizontal="center" vertical="center"/>
    </xf>
    <xf numFmtId="0" fontId="22" fillId="2" borderId="95" xfId="0" applyFont="1" applyFill="1" applyBorder="1" applyAlignment="1">
      <alignment horizontal="center" vertical="center" wrapText="1"/>
    </xf>
    <xf numFmtId="0" fontId="22" fillId="2" borderId="99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99" xfId="0" applyFont="1" applyFill="1" applyBorder="1" applyAlignment="1">
      <alignment horizontal="center" vertical="center" wrapText="1"/>
    </xf>
    <xf numFmtId="0" fontId="22" fillId="2" borderId="51" xfId="0" applyFont="1" applyFill="1" applyBorder="1" applyAlignment="1">
      <alignment horizontal="center" vertical="center" wrapText="1"/>
    </xf>
    <xf numFmtId="0" fontId="22" fillId="2" borderId="52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31" fillId="0" borderId="79" xfId="45" applyFont="1" applyBorder="1" applyAlignment="1">
      <alignment horizontal="center"/>
    </xf>
    <xf numFmtId="0" fontId="31" fillId="0" borderId="81" xfId="45" applyFont="1" applyBorder="1" applyAlignment="1">
      <alignment horizontal="center"/>
    </xf>
    <xf numFmtId="0" fontId="31" fillId="0" borderId="35" xfId="45" applyFont="1" applyBorder="1" applyAlignment="1">
      <alignment horizontal="center"/>
    </xf>
    <xf numFmtId="0" fontId="31" fillId="0" borderId="26" xfId="45" applyFont="1" applyBorder="1" applyAlignment="1">
      <alignment horizontal="center"/>
    </xf>
    <xf numFmtId="165" fontId="31" fillId="0" borderId="35" xfId="45" applyNumberFormat="1" applyFont="1" applyBorder="1" applyAlignment="1">
      <alignment horizontal="center"/>
    </xf>
    <xf numFmtId="165" fontId="31" fillId="0" borderId="25" xfId="45" applyNumberFormat="1" applyFont="1" applyBorder="1" applyAlignment="1">
      <alignment horizontal="center"/>
    </xf>
    <xf numFmtId="165" fontId="31" fillId="0" borderId="26" xfId="45" applyNumberFormat="1" applyFont="1" applyBorder="1" applyAlignment="1">
      <alignment horizontal="center"/>
    </xf>
    <xf numFmtId="0" fontId="20" fillId="0" borderId="0" xfId="45" applyFont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66" xfId="0" applyFont="1" applyBorder="1" applyAlignment="1">
      <alignment horizont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67" xfId="0" applyFont="1" applyFill="1" applyBorder="1" applyAlignment="1">
      <alignment horizontal="center" vertical="center" wrapText="1"/>
    </xf>
    <xf numFmtId="0" fontId="22" fillId="2" borderId="68" xfId="0" applyFont="1" applyFill="1" applyBorder="1" applyAlignment="1">
      <alignment horizontal="center" vertical="center" wrapText="1"/>
    </xf>
    <xf numFmtId="0" fontId="22" fillId="2" borderId="73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23" fillId="0" borderId="126" xfId="0" applyFont="1" applyBorder="1" applyAlignment="1">
      <alignment horizontal="center"/>
    </xf>
    <xf numFmtId="0" fontId="23" fillId="0" borderId="135" xfId="0" applyFont="1" applyBorder="1" applyAlignment="1">
      <alignment horizontal="center"/>
    </xf>
    <xf numFmtId="0" fontId="23" fillId="0" borderId="136" xfId="0" applyFont="1" applyBorder="1" applyAlignment="1">
      <alignment horizontal="center"/>
    </xf>
    <xf numFmtId="0" fontId="23" fillId="0" borderId="82" xfId="0" applyFont="1" applyBorder="1" applyAlignment="1">
      <alignment horizontal="center"/>
    </xf>
    <xf numFmtId="0" fontId="23" fillId="0" borderId="83" xfId="0" applyFont="1" applyBorder="1" applyAlignment="1">
      <alignment horizontal="center"/>
    </xf>
    <xf numFmtId="0" fontId="23" fillId="0" borderId="84" xfId="0" applyFont="1" applyBorder="1" applyAlignment="1">
      <alignment horizontal="center"/>
    </xf>
    <xf numFmtId="0" fontId="39" fillId="0" borderId="85" xfId="2" applyFont="1" applyBorder="1" applyAlignment="1">
      <alignment horizontal="center" vertical="center" wrapText="1"/>
    </xf>
    <xf numFmtId="0" fontId="36" fillId="0" borderId="85" xfId="2" applyFont="1" applyBorder="1" applyAlignment="1">
      <alignment horizontal="center" wrapText="1"/>
    </xf>
    <xf numFmtId="0" fontId="6" fillId="0" borderId="85" xfId="2" applyBorder="1" applyAlignment="1">
      <alignment horizontal="center" wrapText="1"/>
    </xf>
    <xf numFmtId="165" fontId="35" fillId="0" borderId="133" xfId="2" applyNumberFormat="1" applyFont="1" applyBorder="1" applyAlignment="1">
      <alignment horizontal="left"/>
    </xf>
    <xf numFmtId="165" fontId="35" fillId="0" borderId="134" xfId="2" applyNumberFormat="1" applyFont="1" applyBorder="1" applyAlignment="1">
      <alignment horizontal="left"/>
    </xf>
    <xf numFmtId="3" fontId="41" fillId="0" borderId="133" xfId="2" applyNumberFormat="1" applyFont="1" applyBorder="1" applyAlignment="1">
      <alignment horizontal="left" vertical="top"/>
    </xf>
    <xf numFmtId="3" fontId="41" fillId="0" borderId="134" xfId="2" applyNumberFormat="1" applyFont="1" applyBorder="1" applyAlignment="1">
      <alignment horizontal="left" vertical="top"/>
    </xf>
    <xf numFmtId="0" fontId="35" fillId="0" borderId="85" xfId="2" applyFont="1" applyBorder="1" applyAlignment="1">
      <alignment horizontal="center" vertical="center" wrapText="1"/>
    </xf>
    <xf numFmtId="0" fontId="35" fillId="0" borderId="130" xfId="2" applyFont="1" applyBorder="1" applyAlignment="1">
      <alignment horizontal="center" vertical="center" wrapText="1"/>
    </xf>
    <xf numFmtId="0" fontId="36" fillId="0" borderId="88" xfId="2" applyFont="1" applyBorder="1" applyAlignment="1">
      <alignment horizontal="center" wrapText="1"/>
    </xf>
    <xf numFmtId="0" fontId="37" fillId="0" borderId="130" xfId="2" applyFont="1" applyBorder="1" applyAlignment="1">
      <alignment horizontal="center" vertical="center" wrapText="1"/>
    </xf>
    <xf numFmtId="0" fontId="37" fillId="0" borderId="131" xfId="2" applyFont="1" applyBorder="1" applyAlignment="1">
      <alignment horizontal="center" vertical="center" wrapText="1"/>
    </xf>
    <xf numFmtId="0" fontId="37" fillId="0" borderId="132" xfId="2" applyFont="1" applyBorder="1" applyAlignment="1">
      <alignment horizontal="center" vertical="center" wrapText="1"/>
    </xf>
    <xf numFmtId="3" fontId="35" fillId="0" borderId="133" xfId="2" applyNumberFormat="1" applyFont="1" applyBorder="1" applyAlignment="1">
      <alignment horizontal="left"/>
    </xf>
    <xf numFmtId="3" fontId="35" fillId="0" borderId="134" xfId="2" applyNumberFormat="1" applyFont="1" applyBorder="1" applyAlignment="1">
      <alignment horizontal="left"/>
    </xf>
    <xf numFmtId="3" fontId="41" fillId="36" borderId="133" xfId="2" applyNumberFormat="1" applyFont="1" applyFill="1" applyBorder="1" applyAlignment="1">
      <alignment horizontal="left" vertical="top"/>
    </xf>
    <xf numFmtId="3" fontId="41" fillId="36" borderId="134" xfId="2" applyNumberFormat="1" applyFont="1" applyFill="1" applyBorder="1" applyAlignment="1">
      <alignment horizontal="left" vertical="top"/>
    </xf>
  </cellXfs>
  <cellStyles count="47">
    <cellStyle name="20% - Colore 1" xfId="22" builtinId="30" customBuiltin="1"/>
    <cellStyle name="20% - Colore 2" xfId="26" builtinId="34" customBuiltin="1"/>
    <cellStyle name="20% - Colore 3" xfId="30" builtinId="38" customBuiltin="1"/>
    <cellStyle name="20% - Colore 4" xfId="34" builtinId="42" customBuiltin="1"/>
    <cellStyle name="20% - Colore 5" xfId="38" builtinId="46" customBuiltin="1"/>
    <cellStyle name="20% - Colore 6" xfId="42" builtinId="50" customBuiltin="1"/>
    <cellStyle name="40% - Colore 1" xfId="23" builtinId="31" customBuiltin="1"/>
    <cellStyle name="40% - Colore 2" xfId="27" builtinId="35" customBuiltin="1"/>
    <cellStyle name="40% - Colore 3" xfId="31" builtinId="39" customBuiltin="1"/>
    <cellStyle name="40% - Colore 4" xfId="35" builtinId="43" customBuiltin="1"/>
    <cellStyle name="40% - Colore 5" xfId="39" builtinId="47" customBuiltin="1"/>
    <cellStyle name="40% - Colore 6" xfId="43" builtinId="51" customBuiltin="1"/>
    <cellStyle name="60% - Colore 1" xfId="24" builtinId="32" customBuiltin="1"/>
    <cellStyle name="60% - Colore 2" xfId="28" builtinId="36" customBuiltin="1"/>
    <cellStyle name="60% - Colore 3" xfId="32" builtinId="40" customBuiltin="1"/>
    <cellStyle name="60% - Colore 4" xfId="36" builtinId="44" customBuiltin="1"/>
    <cellStyle name="60% - Colore 5" xfId="40" builtinId="48" customBuiltin="1"/>
    <cellStyle name="60% - Colore 6" xfId="44" builtinId="52" customBuiltin="1"/>
    <cellStyle name="Calcolo" xfId="14" builtinId="22" customBuiltin="1"/>
    <cellStyle name="Cella collegata" xfId="15" builtinId="24" customBuiltin="1"/>
    <cellStyle name="Cella da controllare" xfId="16" builtinId="23" customBuiltin="1"/>
    <cellStyle name="Colore 1" xfId="21" builtinId="29" customBuiltin="1"/>
    <cellStyle name="Colore 2" xfId="25" builtinId="33" customBuiltin="1"/>
    <cellStyle name="Colore 3" xfId="29" builtinId="37" customBuiltin="1"/>
    <cellStyle name="Colore 4" xfId="33" builtinId="41" customBuiltin="1"/>
    <cellStyle name="Colore 5" xfId="37" builtinId="45" customBuiltin="1"/>
    <cellStyle name="Colore 6" xfId="41" builtinId="49" customBuiltin="1"/>
    <cellStyle name="Input" xfId="12" builtinId="20" customBuiltin="1"/>
    <cellStyle name="Migliaia 2" xfId="1" xr:uid="{00000000-0005-0000-0000-000000000000}"/>
    <cellStyle name="Neutrale" xfId="11" builtinId="28" customBuiltin="1"/>
    <cellStyle name="Normale" xfId="0" builtinId="0"/>
    <cellStyle name="Normale 10" xfId="2" xr:uid="{00000000-0005-0000-0000-000002000000}"/>
    <cellStyle name="Normale 2 2" xfId="3" xr:uid="{00000000-0005-0000-0000-000003000000}"/>
    <cellStyle name="Normale 3" xfId="45" xr:uid="{1885DECD-C0A2-4640-B2B2-740E1A8DB53E}"/>
    <cellStyle name="Nota" xfId="18" builtinId="10" customBuiltin="1"/>
    <cellStyle name="Output" xfId="13" builtinId="21" customBuiltin="1"/>
    <cellStyle name="Percentuale" xfId="46" builtinId="5"/>
    <cellStyle name="Testo avviso" xfId="17" builtinId="11" customBuiltin="1"/>
    <cellStyle name="Testo descrittivo" xfId="19" builtinId="53" customBuiltin="1"/>
    <cellStyle name="Titolo" xfId="4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Totale" xfId="20" builtinId="25" customBuiltin="1"/>
    <cellStyle name="Valore non valido" xfId="10" builtinId="27" customBuiltin="1"/>
    <cellStyle name="Valore valido" xfId="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Occupati (15-89 anni)</a:t>
            </a:r>
            <a:r>
              <a:rPr lang="it-IT" sz="1200" b="1" baseline="0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it-IT" sz="1200" b="1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 provincia</a:t>
            </a:r>
            <a:r>
              <a:rPr lang="it-IT" sz="1200" b="1" baseline="0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di Ravenna dal 2018 al 2024</a:t>
            </a:r>
          </a:p>
          <a:p>
            <a:pPr>
              <a:defRPr/>
            </a:pPr>
            <a:r>
              <a:rPr lang="it-IT" sz="1200" b="1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(valori</a:t>
            </a:r>
            <a:r>
              <a:rPr lang="it-IT" sz="1200" b="1" baseline="0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assoluti)</a:t>
            </a:r>
          </a:p>
          <a:p>
            <a:pPr>
              <a:defRPr/>
            </a:pPr>
            <a:r>
              <a:rPr lang="it-IT" sz="8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Fonte: Istat - Rilevazione forze di lavoro </a:t>
            </a:r>
          </a:p>
          <a:p>
            <a:pPr>
              <a:defRPr/>
            </a:pPr>
            <a:r>
              <a:rPr lang="it-IT" sz="8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Elaborazione Provincia di Ravenna - Servizio Statistica</a:t>
            </a:r>
            <a:endParaRPr lang="it-IT" sz="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3435741274762679E-2"/>
          <c:y val="0.29272952874638564"/>
          <c:w val="0.88434870740000671"/>
          <c:h val="0.58075616267650776"/>
        </c:manualLayout>
      </c:layout>
      <c:lineChart>
        <c:grouping val="standard"/>
        <c:varyColors val="0"/>
        <c:ser>
          <c:idx val="0"/>
          <c:order val="0"/>
          <c:tx>
            <c:strRef>
              <c:f>'Tav1'!$B$5</c:f>
              <c:strCache>
                <c:ptCount val="1"/>
                <c:pt idx="0">
                  <c:v>m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'Tav1'!$C$4:$I$4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'Tav1'!$C$5:$I$5</c:f>
              <c:numCache>
                <c:formatCode>0.0</c:formatCode>
                <c:ptCount val="7"/>
                <c:pt idx="0">
                  <c:v>94.9</c:v>
                </c:pt>
                <c:pt idx="1">
                  <c:v>96</c:v>
                </c:pt>
                <c:pt idx="2">
                  <c:v>91.9</c:v>
                </c:pt>
                <c:pt idx="3">
                  <c:v>95.5</c:v>
                </c:pt>
                <c:pt idx="4">
                  <c:v>96.1</c:v>
                </c:pt>
                <c:pt idx="5">
                  <c:v>94.5</c:v>
                </c:pt>
                <c:pt idx="6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C3-443D-9374-8A2BB9C0C362}"/>
            </c:ext>
          </c:extLst>
        </c:ser>
        <c:ser>
          <c:idx val="1"/>
          <c:order val="1"/>
          <c:tx>
            <c:strRef>
              <c:f>'Tav1'!$B$6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'Tav1'!$C$4:$I$4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'Tav1'!$C$6:$I$6</c:f>
              <c:numCache>
                <c:formatCode>0.0</c:formatCode>
                <c:ptCount val="7"/>
                <c:pt idx="0">
                  <c:v>75.599999999999994</c:v>
                </c:pt>
                <c:pt idx="1">
                  <c:v>78.900000000000006</c:v>
                </c:pt>
                <c:pt idx="2">
                  <c:v>73.7</c:v>
                </c:pt>
                <c:pt idx="3">
                  <c:v>76.099999999999994</c:v>
                </c:pt>
                <c:pt idx="4">
                  <c:v>76.3</c:v>
                </c:pt>
                <c:pt idx="5">
                  <c:v>75.599999999999994</c:v>
                </c:pt>
                <c:pt idx="6">
                  <c:v>77.099999999999994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C3-443D-9374-8A2BB9C0C362}"/>
            </c:ext>
          </c:extLst>
        </c:ser>
        <c:ser>
          <c:idx val="2"/>
          <c:order val="2"/>
          <c:tx>
            <c:strRef>
              <c:f>'Tav1'!$B$7</c:f>
              <c:strCache>
                <c:ptCount val="1"/>
                <c:pt idx="0">
                  <c:v>tot.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'Tav1'!$C$4:$I$4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'Tav1'!$C$7:$I$7</c:f>
              <c:numCache>
                <c:formatCode>0.0</c:formatCode>
                <c:ptCount val="7"/>
                <c:pt idx="0">
                  <c:v>170.5</c:v>
                </c:pt>
                <c:pt idx="1">
                  <c:v>174.9</c:v>
                </c:pt>
                <c:pt idx="2">
                  <c:v>165.7</c:v>
                </c:pt>
                <c:pt idx="3">
                  <c:v>171.7</c:v>
                </c:pt>
                <c:pt idx="4">
                  <c:v>172.4</c:v>
                </c:pt>
                <c:pt idx="5">
                  <c:v>170.1</c:v>
                </c:pt>
                <c:pt idx="6">
                  <c:v>173.4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C3-443D-9374-8A2BB9C0C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324303"/>
        <c:axId val="1959321423"/>
      </c:lineChart>
      <c:catAx>
        <c:axId val="195932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9321423"/>
        <c:crosses val="autoZero"/>
        <c:auto val="1"/>
        <c:lblAlgn val="ctr"/>
        <c:lblOffset val="100"/>
        <c:noMultiLvlLbl val="0"/>
      </c:catAx>
      <c:valAx>
        <c:axId val="195932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9324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24749015027388"/>
          <c:y val="0.93668317626135722"/>
          <c:w val="0.33550501969945218"/>
          <c:h val="3.9386233755384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10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Tasso di disoccupazione (15-74</a:t>
            </a:r>
            <a:r>
              <a:rPr lang="it-IT" sz="1100" baseline="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anni) per genere in provincia di Ravenna.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Anni 2018-2024. Valori percentuali</a:t>
            </a:r>
            <a:r>
              <a:rPr lang="it-IT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it-IT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'Tav. 6 (2024)'!$A$9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'Tav. 6 (2024)'!$B$8:$H$8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6 (2024)'!$B$9:$H$9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3.1</c:v>
                </c:pt>
                <c:pt idx="2">
                  <c:v>4.7</c:v>
                </c:pt>
                <c:pt idx="3">
                  <c:v>4.5999999999999996</c:v>
                </c:pt>
                <c:pt idx="4">
                  <c:v>3.6</c:v>
                </c:pt>
                <c:pt idx="5">
                  <c:v>3.5</c:v>
                </c:pt>
                <c:pt idx="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C-4599-808B-696BCE2BEEC9}"/>
            </c:ext>
          </c:extLst>
        </c:ser>
        <c:ser>
          <c:idx val="1"/>
          <c:order val="1"/>
          <c:tx>
            <c:strRef>
              <c:f>'Tav. 6 (2024)'!$A$10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'Tav. 6 (2024)'!$B$8:$H$8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6 (2024)'!$B$10:$H$10</c:f>
              <c:numCache>
                <c:formatCode>General</c:formatCode>
                <c:ptCount val="7"/>
                <c:pt idx="0">
                  <c:v>7.8</c:v>
                </c:pt>
                <c:pt idx="1">
                  <c:v>6.3</c:v>
                </c:pt>
                <c:pt idx="2">
                  <c:v>9.4</c:v>
                </c:pt>
                <c:pt idx="3">
                  <c:v>8.1999999999999993</c:v>
                </c:pt>
                <c:pt idx="4">
                  <c:v>7.6</c:v>
                </c:pt>
                <c:pt idx="5">
                  <c:v>5.9</c:v>
                </c:pt>
                <c:pt idx="6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C-4599-808B-696BCE2BEEC9}"/>
            </c:ext>
          </c:extLst>
        </c:ser>
        <c:ser>
          <c:idx val="2"/>
          <c:order val="2"/>
          <c:tx>
            <c:strRef>
              <c:f>'Tav. 6 (2024)'!$A$11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'Tav. 6 (2024)'!$B$8:$H$8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6 (2024)'!$B$11:$H$11</c:f>
              <c:numCache>
                <c:formatCode>General</c:formatCode>
                <c:ptCount val="7"/>
                <c:pt idx="0">
                  <c:v>5.8</c:v>
                </c:pt>
                <c:pt idx="1">
                  <c:v>4.5999999999999996</c:v>
                </c:pt>
                <c:pt idx="2">
                  <c:v>6.9</c:v>
                </c:pt>
                <c:pt idx="3">
                  <c:v>6.2</c:v>
                </c:pt>
                <c:pt idx="4">
                  <c:v>5.4</c:v>
                </c:pt>
                <c:pt idx="5">
                  <c:v>4.5999999999999996</c:v>
                </c:pt>
                <c:pt idx="6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4C-4599-808B-696BCE2BE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7504"/>
        <c:axId val="127239296"/>
      </c:lineChart>
      <c:catAx>
        <c:axId val="12723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7239296"/>
        <c:crosses val="autoZero"/>
        <c:auto val="1"/>
        <c:lblAlgn val="ctr"/>
        <c:lblOffset val="100"/>
        <c:noMultiLvlLbl val="0"/>
      </c:catAx>
      <c:valAx>
        <c:axId val="127239296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crossAx val="1272375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  <c:spPr>
        <a:ln>
          <a:solidFill>
            <a:srgbClr val="7030A0"/>
          </a:solidFill>
        </a:ln>
      </c:spPr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10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Tasso di disoccupazione (15-34</a:t>
            </a:r>
            <a:r>
              <a:rPr lang="it-IT" sz="1100" baseline="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anni) per genere in provincia di Ravenna</a:t>
            </a:r>
            <a:r>
              <a:rPr lang="it-IT" sz="1200" baseline="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.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Anni 2018-2024. Valori percentuali</a:t>
            </a:r>
            <a:r>
              <a:rPr lang="it-IT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it-IT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'Tav. 6 (2024)'!$A$39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'Tav. 6 (2024)'!$B$38:$H$38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6 (2024)'!$B$39:$H$39</c:f>
              <c:numCache>
                <c:formatCode>General</c:formatCode>
                <c:ptCount val="7"/>
                <c:pt idx="0">
                  <c:v>7</c:v>
                </c:pt>
                <c:pt idx="1">
                  <c:v>6.4</c:v>
                </c:pt>
                <c:pt idx="2">
                  <c:v>12.6</c:v>
                </c:pt>
                <c:pt idx="3">
                  <c:v>10.6</c:v>
                </c:pt>
                <c:pt idx="4">
                  <c:v>3.9</c:v>
                </c:pt>
                <c:pt idx="5">
                  <c:v>9.1999999999999993</c:v>
                </c:pt>
                <c:pt idx="6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6-48AD-8E15-20B0FE1415D5}"/>
            </c:ext>
          </c:extLst>
        </c:ser>
        <c:ser>
          <c:idx val="1"/>
          <c:order val="1"/>
          <c:tx>
            <c:strRef>
              <c:f>'Tav. 6 (2024)'!$A$40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'Tav. 6 (2024)'!$B$38:$H$38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6 (2024)'!$B$40:$H$40</c:f>
              <c:numCache>
                <c:formatCode>General</c:formatCode>
                <c:ptCount val="7"/>
                <c:pt idx="0">
                  <c:v>16.2</c:v>
                </c:pt>
                <c:pt idx="1">
                  <c:v>13</c:v>
                </c:pt>
                <c:pt idx="2">
                  <c:v>13.3</c:v>
                </c:pt>
                <c:pt idx="3">
                  <c:v>13.4</c:v>
                </c:pt>
                <c:pt idx="4">
                  <c:v>9.6</c:v>
                </c:pt>
                <c:pt idx="5">
                  <c:v>8.9</c:v>
                </c:pt>
                <c:pt idx="6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6-48AD-8E15-20B0FE1415D5}"/>
            </c:ext>
          </c:extLst>
        </c:ser>
        <c:ser>
          <c:idx val="2"/>
          <c:order val="2"/>
          <c:tx>
            <c:strRef>
              <c:f>'Tav. 6 (2024)'!$A$41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'Tav. 6 (2024)'!$B$38:$H$38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6 (2024)'!$B$41:$H$41</c:f>
              <c:numCache>
                <c:formatCode>General</c:formatCode>
                <c:ptCount val="7"/>
                <c:pt idx="0">
                  <c:v>11</c:v>
                </c:pt>
                <c:pt idx="1">
                  <c:v>9.5</c:v>
                </c:pt>
                <c:pt idx="2">
                  <c:v>12.9</c:v>
                </c:pt>
                <c:pt idx="3">
                  <c:v>11.8</c:v>
                </c:pt>
                <c:pt idx="4">
                  <c:v>6.5</c:v>
                </c:pt>
                <c:pt idx="5">
                  <c:v>9.1</c:v>
                </c:pt>
                <c:pt idx="6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6-48AD-8E15-20B0FE141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50816"/>
        <c:axId val="127252352"/>
      </c:lineChart>
      <c:catAx>
        <c:axId val="1272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7252352"/>
        <c:crosses val="autoZero"/>
        <c:auto val="1"/>
        <c:lblAlgn val="ctr"/>
        <c:lblOffset val="100"/>
        <c:noMultiLvlLbl val="0"/>
      </c:catAx>
      <c:valAx>
        <c:axId val="127252352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crossAx val="1272508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10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Tasso di inattività (15-74</a:t>
            </a:r>
            <a:r>
              <a:rPr lang="it-IT" sz="1100" baseline="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anni) per genere in provincia di Ravenna.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Anni 2018-2024. Valori percentuali</a:t>
            </a:r>
            <a:r>
              <a:rPr lang="it-IT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it-IT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'Tav. 7 (2024)'!$A$9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'Tav. 7 (2024)'!$B$8:$H$8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7 (2024)'!$B$9:$H$9</c:f>
              <c:numCache>
                <c:formatCode>General</c:formatCode>
                <c:ptCount val="7"/>
                <c:pt idx="0">
                  <c:v>30.7</c:v>
                </c:pt>
                <c:pt idx="1">
                  <c:v>30.2</c:v>
                </c:pt>
                <c:pt idx="2">
                  <c:v>31.7</c:v>
                </c:pt>
                <c:pt idx="3">
                  <c:v>29.3</c:v>
                </c:pt>
                <c:pt idx="4">
                  <c:v>29.7</c:v>
                </c:pt>
                <c:pt idx="5">
                  <c:v>30.9</c:v>
                </c:pt>
                <c:pt idx="6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0-4FFD-9BE6-9511980AB2AE}"/>
            </c:ext>
          </c:extLst>
        </c:ser>
        <c:ser>
          <c:idx val="1"/>
          <c:order val="1"/>
          <c:tx>
            <c:strRef>
              <c:f>'Tav. 7 (2024)'!$A$10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'Tav. 7 (2024)'!$B$8:$H$8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7 (2024)'!$B$10:$H$10</c:f>
              <c:numCache>
                <c:formatCode>General</c:formatCode>
                <c:ptCount val="7"/>
                <c:pt idx="0">
                  <c:v>42.9</c:v>
                </c:pt>
                <c:pt idx="1">
                  <c:v>41.4</c:v>
                </c:pt>
                <c:pt idx="2">
                  <c:v>43.3</c:v>
                </c:pt>
                <c:pt idx="3">
                  <c:v>42.1</c:v>
                </c:pt>
                <c:pt idx="4">
                  <c:v>42.1</c:v>
                </c:pt>
                <c:pt idx="5">
                  <c:v>43.6</c:v>
                </c:pt>
                <c:pt idx="6">
                  <c:v>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0-4FFD-9BE6-9511980AB2AE}"/>
            </c:ext>
          </c:extLst>
        </c:ser>
        <c:ser>
          <c:idx val="2"/>
          <c:order val="2"/>
          <c:tx>
            <c:strRef>
              <c:f>'Tav. 7 (2024)'!$A$11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'Tav. 7 (2024)'!$B$8:$H$8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7 (2024)'!$B$11:$H$11</c:f>
              <c:numCache>
                <c:formatCode>General</c:formatCode>
                <c:ptCount val="7"/>
                <c:pt idx="0">
                  <c:v>36.9</c:v>
                </c:pt>
                <c:pt idx="1">
                  <c:v>35.9</c:v>
                </c:pt>
                <c:pt idx="2">
                  <c:v>37.6</c:v>
                </c:pt>
                <c:pt idx="3">
                  <c:v>35.700000000000003</c:v>
                </c:pt>
                <c:pt idx="4">
                  <c:v>35.9</c:v>
                </c:pt>
                <c:pt idx="5">
                  <c:v>37.299999999999997</c:v>
                </c:pt>
                <c:pt idx="6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0-4FFD-9BE6-9511980A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304832"/>
        <c:axId val="127306368"/>
      </c:lineChart>
      <c:catAx>
        <c:axId val="12730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7306368"/>
        <c:crosses val="autoZero"/>
        <c:auto val="1"/>
        <c:lblAlgn val="ctr"/>
        <c:lblOffset val="100"/>
        <c:noMultiLvlLbl val="0"/>
      </c:catAx>
      <c:valAx>
        <c:axId val="127306368"/>
        <c:scaling>
          <c:orientation val="minMax"/>
          <c:max val="45"/>
          <c:min val="25"/>
        </c:scaling>
        <c:delete val="0"/>
        <c:axPos val="l"/>
        <c:numFmt formatCode="General" sourceLinked="1"/>
        <c:majorTickMark val="none"/>
        <c:minorTickMark val="none"/>
        <c:tickLblPos val="nextTo"/>
        <c:crossAx val="1273048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20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Tasso di inattività (15-29</a:t>
            </a:r>
            <a:r>
              <a:rPr lang="it-IT" sz="1200" baseline="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 anni) per genere in provincia di Ravenna.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Anni 2018-2024. Valori percentuali</a:t>
            </a:r>
            <a:r>
              <a:rPr lang="it-IT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it-IT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'Tav. 7 (2024)'!$A$39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'Tav. 7 (2024)'!$B$38:$H$38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7 (2024)'!$B$39:$H$39</c:f>
              <c:numCache>
                <c:formatCode>General</c:formatCode>
                <c:ptCount val="7"/>
                <c:pt idx="0">
                  <c:v>52.8</c:v>
                </c:pt>
                <c:pt idx="1">
                  <c:v>57</c:v>
                </c:pt>
                <c:pt idx="2">
                  <c:v>53.4</c:v>
                </c:pt>
                <c:pt idx="3">
                  <c:v>50.6</c:v>
                </c:pt>
                <c:pt idx="4">
                  <c:v>49</c:v>
                </c:pt>
                <c:pt idx="5">
                  <c:v>51.8</c:v>
                </c:pt>
                <c:pt idx="6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C-4EF9-BE5E-1993E375E2E5}"/>
            </c:ext>
          </c:extLst>
        </c:ser>
        <c:ser>
          <c:idx val="1"/>
          <c:order val="1"/>
          <c:tx>
            <c:strRef>
              <c:f>'Tav. 7 (2024)'!$A$40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'Tav. 7 (2024)'!$B$38:$H$38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7 (2024)'!$B$40:$H$40</c:f>
              <c:numCache>
                <c:formatCode>General</c:formatCode>
                <c:ptCount val="7"/>
                <c:pt idx="0">
                  <c:v>58.5</c:v>
                </c:pt>
                <c:pt idx="1">
                  <c:v>56.9</c:v>
                </c:pt>
                <c:pt idx="2">
                  <c:v>64.900000000000006</c:v>
                </c:pt>
                <c:pt idx="3">
                  <c:v>57.9</c:v>
                </c:pt>
                <c:pt idx="4">
                  <c:v>60.3</c:v>
                </c:pt>
                <c:pt idx="5">
                  <c:v>58.1</c:v>
                </c:pt>
                <c:pt idx="6">
                  <c:v>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C-4EF9-BE5E-1993E375E2E5}"/>
            </c:ext>
          </c:extLst>
        </c:ser>
        <c:ser>
          <c:idx val="2"/>
          <c:order val="2"/>
          <c:tx>
            <c:strRef>
              <c:f>'Tav. 7 (2024)'!$A$41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'Tav. 7 (2024)'!$B$38:$H$38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 7 (2024)'!$B$41:$H$41</c:f>
              <c:numCache>
                <c:formatCode>General</c:formatCode>
                <c:ptCount val="7"/>
                <c:pt idx="0">
                  <c:v>56.1</c:v>
                </c:pt>
                <c:pt idx="1">
                  <c:v>54.5</c:v>
                </c:pt>
                <c:pt idx="2">
                  <c:v>55.2</c:v>
                </c:pt>
                <c:pt idx="3">
                  <c:v>52.9</c:v>
                </c:pt>
                <c:pt idx="4">
                  <c:v>54</c:v>
                </c:pt>
                <c:pt idx="5">
                  <c:v>54.9</c:v>
                </c:pt>
                <c:pt idx="6">
                  <c:v>50.8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C-4EF9-BE5E-1993E375E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317120"/>
        <c:axId val="127318656"/>
      </c:lineChart>
      <c:catAx>
        <c:axId val="12731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7318656"/>
        <c:crosses val="autoZero"/>
        <c:auto val="1"/>
        <c:lblAlgn val="ctr"/>
        <c:lblOffset val="100"/>
        <c:noMultiLvlLbl val="0"/>
      </c:catAx>
      <c:valAx>
        <c:axId val="127318656"/>
        <c:scaling>
          <c:orientation val="minMax"/>
          <c:max val="65"/>
          <c:min val="45"/>
        </c:scaling>
        <c:delete val="0"/>
        <c:axPos val="l"/>
        <c:numFmt formatCode="General" sourceLinked="1"/>
        <c:majorTickMark val="none"/>
        <c:minorTickMark val="none"/>
        <c:tickLblPos val="nextTo"/>
        <c:crossAx val="1273171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10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Tasso di inattività (15-74</a:t>
            </a:r>
            <a:r>
              <a:rPr lang="it-IT" sz="1100" baseline="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anni) per genere in provincia di Ravenna.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Anni 2018-2022. Valori percentuali</a:t>
            </a:r>
            <a:r>
              <a:rPr lang="it-IT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it-IT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'Tav. 7'!$A$9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'Tav. 7'!$B$8:$G$8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7'!$B$9:$G$9</c:f>
              <c:numCache>
                <c:formatCode>General</c:formatCode>
                <c:ptCount val="6"/>
                <c:pt idx="0">
                  <c:v>30.7</c:v>
                </c:pt>
                <c:pt idx="1">
                  <c:v>30.2</c:v>
                </c:pt>
                <c:pt idx="2">
                  <c:v>31.7</c:v>
                </c:pt>
                <c:pt idx="3">
                  <c:v>29.3</c:v>
                </c:pt>
                <c:pt idx="4">
                  <c:v>29.7</c:v>
                </c:pt>
                <c:pt idx="5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F5-48C3-86A6-F0279B79CDF6}"/>
            </c:ext>
          </c:extLst>
        </c:ser>
        <c:ser>
          <c:idx val="1"/>
          <c:order val="1"/>
          <c:tx>
            <c:strRef>
              <c:f>'Tav. 7'!$A$10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'Tav. 7'!$B$8:$G$8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7'!$B$10:$G$10</c:f>
              <c:numCache>
                <c:formatCode>General</c:formatCode>
                <c:ptCount val="6"/>
                <c:pt idx="0">
                  <c:v>42.9</c:v>
                </c:pt>
                <c:pt idx="1">
                  <c:v>41.4</c:v>
                </c:pt>
                <c:pt idx="2">
                  <c:v>43.3</c:v>
                </c:pt>
                <c:pt idx="3">
                  <c:v>42.1</c:v>
                </c:pt>
                <c:pt idx="4">
                  <c:v>42.1</c:v>
                </c:pt>
                <c:pt idx="5">
                  <c:v>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F5-48C3-86A6-F0279B79CDF6}"/>
            </c:ext>
          </c:extLst>
        </c:ser>
        <c:ser>
          <c:idx val="2"/>
          <c:order val="2"/>
          <c:tx>
            <c:strRef>
              <c:f>'Tav. 7'!$A$11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'Tav. 7'!$B$8:$G$8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7'!$B$11:$G$11</c:f>
              <c:numCache>
                <c:formatCode>General</c:formatCode>
                <c:ptCount val="6"/>
                <c:pt idx="0">
                  <c:v>36.9</c:v>
                </c:pt>
                <c:pt idx="1">
                  <c:v>35.9</c:v>
                </c:pt>
                <c:pt idx="2">
                  <c:v>37.6</c:v>
                </c:pt>
                <c:pt idx="3">
                  <c:v>35.700000000000003</c:v>
                </c:pt>
                <c:pt idx="4">
                  <c:v>35.9</c:v>
                </c:pt>
                <c:pt idx="5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F5-48C3-86A6-F0279B79C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304832"/>
        <c:axId val="127306368"/>
      </c:lineChart>
      <c:catAx>
        <c:axId val="12730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7306368"/>
        <c:crosses val="autoZero"/>
        <c:auto val="1"/>
        <c:lblAlgn val="ctr"/>
        <c:lblOffset val="100"/>
        <c:noMultiLvlLbl val="0"/>
      </c:catAx>
      <c:valAx>
        <c:axId val="127306368"/>
        <c:scaling>
          <c:orientation val="minMax"/>
          <c:max val="45"/>
          <c:min val="25"/>
        </c:scaling>
        <c:delete val="0"/>
        <c:axPos val="l"/>
        <c:numFmt formatCode="General" sourceLinked="1"/>
        <c:majorTickMark val="none"/>
        <c:minorTickMark val="none"/>
        <c:tickLblPos val="nextTo"/>
        <c:crossAx val="1273048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20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Tasso di inattività (15-29</a:t>
            </a:r>
            <a:r>
              <a:rPr lang="it-IT" sz="1200" baseline="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 anni) per genere in provincia di Ravenna.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Anni 2018-2022. Valori percentuali</a:t>
            </a:r>
            <a:r>
              <a:rPr lang="it-IT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it-IT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'Tav. 7'!$A$39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'Tav. 7'!$B$38:$G$38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7'!$B$39:$G$39</c:f>
              <c:numCache>
                <c:formatCode>General</c:formatCode>
                <c:ptCount val="6"/>
                <c:pt idx="0">
                  <c:v>52.8</c:v>
                </c:pt>
                <c:pt idx="1">
                  <c:v>57</c:v>
                </c:pt>
                <c:pt idx="2">
                  <c:v>53.4</c:v>
                </c:pt>
                <c:pt idx="3">
                  <c:v>50.6</c:v>
                </c:pt>
                <c:pt idx="4">
                  <c:v>49</c:v>
                </c:pt>
                <c:pt idx="5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B2-405D-B860-C41300ADE3C1}"/>
            </c:ext>
          </c:extLst>
        </c:ser>
        <c:ser>
          <c:idx val="1"/>
          <c:order val="1"/>
          <c:tx>
            <c:strRef>
              <c:f>'Tav. 7'!$A$40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'Tav. 7'!$B$38:$G$38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7'!$B$40:$G$40</c:f>
              <c:numCache>
                <c:formatCode>General</c:formatCode>
                <c:ptCount val="6"/>
                <c:pt idx="0">
                  <c:v>58.5</c:v>
                </c:pt>
                <c:pt idx="1">
                  <c:v>56.9</c:v>
                </c:pt>
                <c:pt idx="2">
                  <c:v>64.900000000000006</c:v>
                </c:pt>
                <c:pt idx="3">
                  <c:v>57.9</c:v>
                </c:pt>
                <c:pt idx="4">
                  <c:v>60.3</c:v>
                </c:pt>
                <c:pt idx="5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2-405D-B860-C41300ADE3C1}"/>
            </c:ext>
          </c:extLst>
        </c:ser>
        <c:ser>
          <c:idx val="2"/>
          <c:order val="2"/>
          <c:tx>
            <c:strRef>
              <c:f>'Tav. 7'!$A$41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'Tav. 7'!$B$38:$G$38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7'!$B$41:$G$41</c:f>
              <c:numCache>
                <c:formatCode>General</c:formatCode>
                <c:ptCount val="6"/>
                <c:pt idx="0">
                  <c:v>56.1</c:v>
                </c:pt>
                <c:pt idx="1">
                  <c:v>54.5</c:v>
                </c:pt>
                <c:pt idx="2">
                  <c:v>55.2</c:v>
                </c:pt>
                <c:pt idx="3">
                  <c:v>52.9</c:v>
                </c:pt>
                <c:pt idx="4">
                  <c:v>54</c:v>
                </c:pt>
                <c:pt idx="5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B2-405D-B860-C41300ADE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317120"/>
        <c:axId val="127318656"/>
      </c:lineChart>
      <c:catAx>
        <c:axId val="12731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7318656"/>
        <c:crosses val="autoZero"/>
        <c:auto val="1"/>
        <c:lblAlgn val="ctr"/>
        <c:lblOffset val="100"/>
        <c:noMultiLvlLbl val="0"/>
      </c:catAx>
      <c:valAx>
        <c:axId val="127318656"/>
        <c:scaling>
          <c:orientation val="minMax"/>
          <c:max val="65"/>
          <c:min val="45"/>
        </c:scaling>
        <c:delete val="0"/>
        <c:axPos val="l"/>
        <c:numFmt formatCode="General" sourceLinked="1"/>
        <c:majorTickMark val="none"/>
        <c:minorTickMark val="none"/>
        <c:tickLblPos val="nextTo"/>
        <c:crossAx val="1273171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Disoccupati (15-89 anni) in provincia</a:t>
            </a:r>
            <a:r>
              <a:rPr lang="it-IT" sz="1200" b="1" baseline="0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di Ravenna dal 2018 al 2024</a:t>
            </a:r>
          </a:p>
          <a:p>
            <a:pPr>
              <a:defRPr/>
            </a:pPr>
            <a:r>
              <a:rPr lang="it-IT" sz="1200" b="1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(valori</a:t>
            </a:r>
            <a:r>
              <a:rPr lang="it-IT" sz="1200" b="1" baseline="0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assoluti)</a:t>
            </a:r>
          </a:p>
          <a:p>
            <a:pPr>
              <a:defRPr/>
            </a:pPr>
            <a:r>
              <a:rPr lang="it-IT" sz="8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Fonte: Istat - Rilevazione forze di lavoro </a:t>
            </a:r>
          </a:p>
          <a:p>
            <a:pPr>
              <a:defRPr/>
            </a:pPr>
            <a:r>
              <a:rPr lang="it-IT" sz="8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Elaborazione Provincia di Ravenna - Servizio Statistica</a:t>
            </a:r>
            <a:endParaRPr lang="it-IT" sz="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'Tav1'!$B$5</c:f>
              <c:strCache>
                <c:ptCount val="1"/>
                <c:pt idx="0">
                  <c:v>m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'Tav1'!$C$4:$I$4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'Tav1'!$C$9:$I$9</c:f>
              <c:numCache>
                <c:formatCode>0.0</c:formatCode>
                <c:ptCount val="7"/>
                <c:pt idx="0">
                  <c:v>3.8999999999999915</c:v>
                </c:pt>
                <c:pt idx="1">
                  <c:v>3</c:v>
                </c:pt>
                <c:pt idx="2">
                  <c:v>4.5999999999999943</c:v>
                </c:pt>
                <c:pt idx="3">
                  <c:v>4.5999999999999943</c:v>
                </c:pt>
                <c:pt idx="4">
                  <c:v>3.6000000000000085</c:v>
                </c:pt>
                <c:pt idx="5">
                  <c:v>3.5</c:v>
                </c:pt>
                <c:pt idx="6">
                  <c:v>3.6000000000000085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E-420B-BE08-3CE549BAE475}"/>
            </c:ext>
          </c:extLst>
        </c:ser>
        <c:ser>
          <c:idx val="1"/>
          <c:order val="1"/>
          <c:tx>
            <c:strRef>
              <c:f>'Tav1'!$B$6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'Tav1'!$C$4:$I$4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'Tav1'!$C$10:$I$10</c:f>
              <c:numCache>
                <c:formatCode>0.0</c:formatCode>
                <c:ptCount val="7"/>
                <c:pt idx="0">
                  <c:v>6.4000000000000057</c:v>
                </c:pt>
                <c:pt idx="1">
                  <c:v>5.2999999999999972</c:v>
                </c:pt>
                <c:pt idx="2">
                  <c:v>7.7000000000000028</c:v>
                </c:pt>
                <c:pt idx="3">
                  <c:v>6.8000000000000114</c:v>
                </c:pt>
                <c:pt idx="4">
                  <c:v>6.2999999999999972</c:v>
                </c:pt>
                <c:pt idx="5">
                  <c:v>4.8000000000000114</c:v>
                </c:pt>
                <c:pt idx="6">
                  <c:v>3.7000000000000028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E-420B-BE08-3CE549BAE475}"/>
            </c:ext>
          </c:extLst>
        </c:ser>
        <c:ser>
          <c:idx val="2"/>
          <c:order val="2"/>
          <c:tx>
            <c:strRef>
              <c:f>'Tav1'!$B$11</c:f>
              <c:strCache>
                <c:ptCount val="1"/>
                <c:pt idx="0">
                  <c:v>tot.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'Tav1'!$C$4:$I$4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'Tav1'!$C$11:$I$11</c:f>
              <c:numCache>
                <c:formatCode>0.0</c:formatCode>
                <c:ptCount val="7"/>
                <c:pt idx="0">
                  <c:v>10.300000000000011</c:v>
                </c:pt>
                <c:pt idx="1">
                  <c:v>8.2999999999999829</c:v>
                </c:pt>
                <c:pt idx="2">
                  <c:v>12.200000000000017</c:v>
                </c:pt>
                <c:pt idx="3">
                  <c:v>11.300000000000011</c:v>
                </c:pt>
                <c:pt idx="4">
                  <c:v>9.9000000000000057</c:v>
                </c:pt>
                <c:pt idx="5">
                  <c:v>8.3000000000000114</c:v>
                </c:pt>
                <c:pt idx="6">
                  <c:v>7.4000000000000057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E-420B-BE08-3CE549BA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324303"/>
        <c:axId val="1959321423"/>
      </c:lineChart>
      <c:catAx>
        <c:axId val="195932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9321423"/>
        <c:crosses val="autoZero"/>
        <c:auto val="1"/>
        <c:lblAlgn val="ctr"/>
        <c:lblOffset val="100"/>
        <c:noMultiLvlLbl val="0"/>
      </c:catAx>
      <c:valAx>
        <c:axId val="195932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9324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Inattivi (15-74 anni) in provincia</a:t>
            </a:r>
            <a:r>
              <a:rPr lang="it-IT" sz="1200" b="1" baseline="0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di Ravenna dal 2018 al 2024</a:t>
            </a:r>
          </a:p>
          <a:p>
            <a:pPr>
              <a:defRPr/>
            </a:pPr>
            <a:r>
              <a:rPr lang="it-IT" sz="1200" b="1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(valori</a:t>
            </a:r>
            <a:r>
              <a:rPr lang="it-IT" sz="1200" b="1" baseline="0">
                <a:solidFill>
                  <a:schemeClr val="accent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assoluti)</a:t>
            </a:r>
          </a:p>
          <a:p>
            <a:pPr>
              <a:defRPr/>
            </a:pPr>
            <a:r>
              <a:rPr lang="it-IT" sz="8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Fonte: Istat - Rilevazione forze di lavoro </a:t>
            </a:r>
          </a:p>
          <a:p>
            <a:pPr>
              <a:defRPr/>
            </a:pPr>
            <a:r>
              <a:rPr lang="it-IT" sz="8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Elaborazione Provincia di Ravenna - Servizio Statistica</a:t>
            </a:r>
            <a:endParaRPr lang="it-IT" sz="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'Tav1'!$B$21</c:f>
              <c:strCache>
                <c:ptCount val="1"/>
                <c:pt idx="0">
                  <c:v>m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'Tav1'!$C$4:$I$4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'Tav1'!$C$21:$I$21</c:f>
              <c:numCache>
                <c:formatCode>0.0</c:formatCode>
                <c:ptCount val="7"/>
                <c:pt idx="0">
                  <c:v>43.1</c:v>
                </c:pt>
                <c:pt idx="1">
                  <c:v>42.3</c:v>
                </c:pt>
                <c:pt idx="2">
                  <c:v>44.4</c:v>
                </c:pt>
                <c:pt idx="3">
                  <c:v>41.1</c:v>
                </c:pt>
                <c:pt idx="4">
                  <c:v>41.8</c:v>
                </c:pt>
                <c:pt idx="5">
                  <c:v>43.6</c:v>
                </c:pt>
                <c:pt idx="6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C-410F-A08A-152EEA8416E8}"/>
            </c:ext>
          </c:extLst>
        </c:ser>
        <c:ser>
          <c:idx val="1"/>
          <c:order val="1"/>
          <c:tx>
            <c:strRef>
              <c:f>'Tav1'!$B$6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'Tav1'!$C$4:$I$4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'Tav1'!$C$22:$I$22</c:f>
              <c:numCache>
                <c:formatCode>0.0</c:formatCode>
                <c:ptCount val="7"/>
                <c:pt idx="0">
                  <c:v>61.6</c:v>
                </c:pt>
                <c:pt idx="1">
                  <c:v>59.3</c:v>
                </c:pt>
                <c:pt idx="2">
                  <c:v>62.1</c:v>
                </c:pt>
                <c:pt idx="3">
                  <c:v>60.3</c:v>
                </c:pt>
                <c:pt idx="4">
                  <c:v>60.1</c:v>
                </c:pt>
                <c:pt idx="5">
                  <c:v>62.2</c:v>
                </c:pt>
                <c:pt idx="6">
                  <c:v>62.2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C-410F-A08A-152EEA8416E8}"/>
            </c:ext>
          </c:extLst>
        </c:ser>
        <c:ser>
          <c:idx val="2"/>
          <c:order val="2"/>
          <c:tx>
            <c:strRef>
              <c:f>'Tav1'!$B$11</c:f>
              <c:strCache>
                <c:ptCount val="1"/>
                <c:pt idx="0">
                  <c:v>tot.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'Tav1'!$C$4:$I$4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'Tav1'!$C$23:$I$23</c:f>
              <c:numCache>
                <c:formatCode>0.0</c:formatCode>
                <c:ptCount val="7"/>
                <c:pt idx="0">
                  <c:v>104.8</c:v>
                </c:pt>
                <c:pt idx="1">
                  <c:v>101.7</c:v>
                </c:pt>
                <c:pt idx="2">
                  <c:v>106.5</c:v>
                </c:pt>
                <c:pt idx="3">
                  <c:v>101.3</c:v>
                </c:pt>
                <c:pt idx="4">
                  <c:v>102</c:v>
                </c:pt>
                <c:pt idx="5">
                  <c:v>105.9</c:v>
                </c:pt>
                <c:pt idx="6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C-410F-A08A-152EEA841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324303"/>
        <c:axId val="1959321423"/>
      </c:lineChart>
      <c:catAx>
        <c:axId val="195932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9321423"/>
        <c:crosses val="autoZero"/>
        <c:auto val="1"/>
        <c:lblAlgn val="ctr"/>
        <c:lblOffset val="100"/>
        <c:noMultiLvlLbl val="0"/>
      </c:catAx>
      <c:valAx>
        <c:axId val="195932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9324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lt"/>
                <a:cs typeface="Arial" panose="020B0604020202020204" pitchFamily="34" charset="0"/>
              </a:defRPr>
            </a:pPr>
            <a:r>
              <a:rPr lang="it-IT" sz="110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Tasso di occupazione (20-64</a:t>
            </a:r>
            <a:r>
              <a:rPr lang="it-IT" sz="1100" baseline="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anni) per genere in provincia di Ravenna.</a:t>
            </a:r>
          </a:p>
          <a:p>
            <a:pPr>
              <a:defRPr sz="1100">
                <a:latin typeface="+mn-lt"/>
                <a:cs typeface="Arial" panose="020B0604020202020204" pitchFamily="34" charset="0"/>
              </a:defRPr>
            </a:pPr>
            <a:r>
              <a:rPr lang="it-IT" sz="1100" baseline="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rPr>
              <a:t>Anni 2018-2024. Valori percentuali</a:t>
            </a:r>
            <a:r>
              <a:rPr lang="it-IT" sz="1100" baseline="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.</a:t>
            </a:r>
            <a:endParaRPr lang="it-IT" sz="1100">
              <a:solidFill>
                <a:schemeClr val="tx2"/>
              </a:solidFill>
              <a:latin typeface="+mn-lt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865196078431373"/>
          <c:y val="4.166666666666666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'Tav.5 (2024)'!$A$9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'Tav.5 (2024)'!$B$8:$H$8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'Tav.5 (2024)'!$B$9:$H$9</c:f>
              <c:numCache>
                <c:formatCode>General</c:formatCode>
                <c:ptCount val="7"/>
                <c:pt idx="0">
                  <c:v>81</c:v>
                </c:pt>
                <c:pt idx="1">
                  <c:v>83.6</c:v>
                </c:pt>
                <c:pt idx="2">
                  <c:v>79.8</c:v>
                </c:pt>
                <c:pt idx="3">
                  <c:v>81.5</c:v>
                </c:pt>
                <c:pt idx="4">
                  <c:v>82.9</c:v>
                </c:pt>
                <c:pt idx="5">
                  <c:v>82.3</c:v>
                </c:pt>
                <c:pt idx="6" formatCode="0.0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3-478D-B092-F98C436E7860}"/>
            </c:ext>
          </c:extLst>
        </c:ser>
        <c:ser>
          <c:idx val="1"/>
          <c:order val="1"/>
          <c:tx>
            <c:strRef>
              <c:f>'Tav.5 (2024)'!$A$10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'Tav.5 (2024)'!$B$8:$H$8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'Tav.5 (2024)'!$B$10:$H$10</c:f>
              <c:numCache>
                <c:formatCode>General</c:formatCode>
                <c:ptCount val="7"/>
                <c:pt idx="0">
                  <c:v>64.900000000000006</c:v>
                </c:pt>
                <c:pt idx="1">
                  <c:v>68</c:v>
                </c:pt>
                <c:pt idx="2">
                  <c:v>65</c:v>
                </c:pt>
                <c:pt idx="3">
                  <c:v>67.3</c:v>
                </c:pt>
                <c:pt idx="4">
                  <c:v>68</c:v>
                </c:pt>
                <c:pt idx="5">
                  <c:v>67.2</c:v>
                </c:pt>
                <c:pt idx="6" formatCode="0.0">
                  <c:v>67.599999999999994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3-478D-B092-F98C436E7860}"/>
            </c:ext>
          </c:extLst>
        </c:ser>
        <c:ser>
          <c:idx val="2"/>
          <c:order val="2"/>
          <c:tx>
            <c:strRef>
              <c:f>'Tav.5 (2024)'!$A$11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'Tav.5 (2024)'!$B$8:$H$8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'Tav.5 (2024)'!$B$11:$H$11</c:f>
              <c:numCache>
                <c:formatCode>General</c:formatCode>
                <c:ptCount val="7"/>
                <c:pt idx="0">
                  <c:v>72.900000000000006</c:v>
                </c:pt>
                <c:pt idx="1">
                  <c:v>75.7</c:v>
                </c:pt>
                <c:pt idx="2">
                  <c:v>72.3</c:v>
                </c:pt>
                <c:pt idx="3">
                  <c:v>74.400000000000006</c:v>
                </c:pt>
                <c:pt idx="4">
                  <c:v>75.5</c:v>
                </c:pt>
                <c:pt idx="5">
                  <c:v>74.7</c:v>
                </c:pt>
                <c:pt idx="6" formatCode="0.0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93-478D-B092-F98C436E7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7372416"/>
        <c:axId val="267628544"/>
      </c:lineChart>
      <c:catAx>
        <c:axId val="26737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7628544"/>
        <c:crosses val="autoZero"/>
        <c:auto val="1"/>
        <c:lblAlgn val="ctr"/>
        <c:lblOffset val="100"/>
        <c:noMultiLvlLbl val="0"/>
      </c:catAx>
      <c:valAx>
        <c:axId val="267628544"/>
        <c:scaling>
          <c:orientation val="minMax"/>
          <c:max val="90"/>
          <c:min val="6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crossAx val="2673724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10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Tasso di occupazione (15-29</a:t>
            </a:r>
            <a:r>
              <a:rPr lang="it-IT" sz="1100" baseline="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 anni) per genere in provincia di Ravenna.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Anni 2018-2024. Valori percentuali</a:t>
            </a:r>
            <a:r>
              <a:rPr lang="it-IT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it-IT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'Tav.5 (2024)'!$A$38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'Tav.5 (2024)'!$B$37:$H$37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'Tav.5 (2024)'!$B$38:$H$38</c:f>
              <c:numCache>
                <c:formatCode>General</c:formatCode>
                <c:ptCount val="7"/>
                <c:pt idx="0">
                  <c:v>42.7</c:v>
                </c:pt>
                <c:pt idx="1">
                  <c:v>38.6</c:v>
                </c:pt>
                <c:pt idx="2">
                  <c:v>37.5</c:v>
                </c:pt>
                <c:pt idx="3">
                  <c:v>42.5</c:v>
                </c:pt>
                <c:pt idx="4">
                  <c:v>49.1</c:v>
                </c:pt>
                <c:pt idx="5">
                  <c:v>42.6</c:v>
                </c:pt>
                <c:pt idx="6">
                  <c:v>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6B-4990-BDC2-8B19E29DDF85}"/>
            </c:ext>
          </c:extLst>
        </c:ser>
        <c:ser>
          <c:idx val="1"/>
          <c:order val="1"/>
          <c:tx>
            <c:strRef>
              <c:f>'Tav.5 (2024)'!$A$39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'Tav.5 (2024)'!$B$37:$H$37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'Tav.5 (2024)'!$B$39:$H$39</c:f>
              <c:numCache>
                <c:formatCode>General</c:formatCode>
                <c:ptCount val="7"/>
                <c:pt idx="0">
                  <c:v>31.4</c:v>
                </c:pt>
                <c:pt idx="1">
                  <c:v>42.5</c:v>
                </c:pt>
                <c:pt idx="2">
                  <c:v>35.299999999999997</c:v>
                </c:pt>
                <c:pt idx="3">
                  <c:v>36.1</c:v>
                </c:pt>
                <c:pt idx="4">
                  <c:v>34.6</c:v>
                </c:pt>
                <c:pt idx="5">
                  <c:v>37.200000000000003</c:v>
                </c:pt>
                <c:pt idx="6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B-4990-BDC2-8B19E29DDF85}"/>
            </c:ext>
          </c:extLst>
        </c:ser>
        <c:ser>
          <c:idx val="2"/>
          <c:order val="2"/>
          <c:tx>
            <c:strRef>
              <c:f>'Tav.5 (2024)'!$A$40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'Tav.5 (2024)'!$B$37:$H$37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'Tav.5 (2024)'!$B$40:$H$40</c:f>
              <c:numCache>
                <c:formatCode>General</c:formatCode>
                <c:ptCount val="7"/>
                <c:pt idx="0">
                  <c:v>37.200000000000003</c:v>
                </c:pt>
                <c:pt idx="1">
                  <c:v>40.5</c:v>
                </c:pt>
                <c:pt idx="2">
                  <c:v>36.4</c:v>
                </c:pt>
                <c:pt idx="3">
                  <c:v>39.4</c:v>
                </c:pt>
                <c:pt idx="4">
                  <c:v>42.1</c:v>
                </c:pt>
                <c:pt idx="5">
                  <c:v>40</c:v>
                </c:pt>
                <c:pt idx="6">
                  <c:v>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6B-4990-BDC2-8B19E29DD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499008"/>
        <c:axId val="289513472"/>
      </c:lineChart>
      <c:catAx>
        <c:axId val="28949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9513472"/>
        <c:crosses val="autoZero"/>
        <c:auto val="1"/>
        <c:lblAlgn val="ctr"/>
        <c:lblOffset val="100"/>
        <c:noMultiLvlLbl val="0"/>
      </c:catAx>
      <c:valAx>
        <c:axId val="289513472"/>
        <c:scaling>
          <c:orientation val="minMax"/>
          <c:max val="60"/>
          <c:min val="30"/>
        </c:scaling>
        <c:delete val="0"/>
        <c:axPos val="l"/>
        <c:numFmt formatCode="General" sourceLinked="1"/>
        <c:majorTickMark val="none"/>
        <c:minorTickMark val="none"/>
        <c:tickLblPos val="nextTo"/>
        <c:crossAx val="2894990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lt"/>
                <a:cs typeface="Arial" panose="020B0604020202020204" pitchFamily="34" charset="0"/>
              </a:defRPr>
            </a:pPr>
            <a:r>
              <a:rPr lang="it-IT" sz="110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Tasso di occupazione (20-64</a:t>
            </a:r>
            <a:r>
              <a:rPr lang="it-IT" sz="1100" baseline="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anni) per genere in provincia di Ravenna.</a:t>
            </a:r>
          </a:p>
          <a:p>
            <a:pPr>
              <a:defRPr sz="1100">
                <a:latin typeface="+mn-lt"/>
                <a:cs typeface="Arial" panose="020B0604020202020204" pitchFamily="34" charset="0"/>
              </a:defRPr>
            </a:pPr>
            <a:r>
              <a:rPr lang="it-IT" sz="1100" baseline="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rPr>
              <a:t>Anni 2018-2023. Valori percentuali</a:t>
            </a:r>
            <a:r>
              <a:rPr lang="it-IT" sz="1100" baseline="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.</a:t>
            </a:r>
            <a:endParaRPr lang="it-IT" sz="1100">
              <a:solidFill>
                <a:schemeClr val="tx2"/>
              </a:solidFill>
              <a:latin typeface="+mn-lt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865196078431373"/>
          <c:y val="4.166666666666666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Tav.5!$A$9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Tav.5!$B$8:$G$8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Tav.5!$B$9:$G$9</c:f>
              <c:numCache>
                <c:formatCode>General</c:formatCode>
                <c:ptCount val="6"/>
                <c:pt idx="0">
                  <c:v>81</c:v>
                </c:pt>
                <c:pt idx="1">
                  <c:v>83.6</c:v>
                </c:pt>
                <c:pt idx="2">
                  <c:v>79.8</c:v>
                </c:pt>
                <c:pt idx="3">
                  <c:v>81.5</c:v>
                </c:pt>
                <c:pt idx="4">
                  <c:v>82.9</c:v>
                </c:pt>
                <c:pt idx="5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2-4C15-B925-997EBA882BF6}"/>
            </c:ext>
          </c:extLst>
        </c:ser>
        <c:ser>
          <c:idx val="1"/>
          <c:order val="1"/>
          <c:tx>
            <c:strRef>
              <c:f>Tav.5!$A$10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Tav.5!$B$8:$G$8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Tav.5!$B$10:$G$10</c:f>
              <c:numCache>
                <c:formatCode>General</c:formatCode>
                <c:ptCount val="6"/>
                <c:pt idx="0">
                  <c:v>64.900000000000006</c:v>
                </c:pt>
                <c:pt idx="1">
                  <c:v>68</c:v>
                </c:pt>
                <c:pt idx="2">
                  <c:v>65</c:v>
                </c:pt>
                <c:pt idx="3">
                  <c:v>67.3</c:v>
                </c:pt>
                <c:pt idx="4">
                  <c:v>68</c:v>
                </c:pt>
                <c:pt idx="5">
                  <c:v>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82-4C15-B925-997EBA882BF6}"/>
            </c:ext>
          </c:extLst>
        </c:ser>
        <c:ser>
          <c:idx val="2"/>
          <c:order val="2"/>
          <c:tx>
            <c:strRef>
              <c:f>Tav.5!$A$11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Tav.5!$B$8:$G$8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Tav.5!$B$11:$G$11</c:f>
              <c:numCache>
                <c:formatCode>General</c:formatCode>
                <c:ptCount val="6"/>
                <c:pt idx="0">
                  <c:v>72.900000000000006</c:v>
                </c:pt>
                <c:pt idx="1">
                  <c:v>75.7</c:v>
                </c:pt>
                <c:pt idx="2">
                  <c:v>72.3</c:v>
                </c:pt>
                <c:pt idx="3">
                  <c:v>74.400000000000006</c:v>
                </c:pt>
                <c:pt idx="4">
                  <c:v>75.5</c:v>
                </c:pt>
                <c:pt idx="5">
                  <c:v>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82-4C15-B925-997EBA882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7372416"/>
        <c:axId val="267628544"/>
      </c:lineChart>
      <c:catAx>
        <c:axId val="26737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7628544"/>
        <c:crosses val="autoZero"/>
        <c:auto val="1"/>
        <c:lblAlgn val="ctr"/>
        <c:lblOffset val="100"/>
        <c:noMultiLvlLbl val="0"/>
      </c:catAx>
      <c:valAx>
        <c:axId val="267628544"/>
        <c:scaling>
          <c:orientation val="minMax"/>
          <c:max val="90"/>
          <c:min val="6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crossAx val="2673724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10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Tasso di occupazione (15-29</a:t>
            </a:r>
            <a:r>
              <a:rPr lang="it-IT" sz="1100" baseline="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 anni) per genere in provincia di Ravenna.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Anni 2018-2023. Valori percentuali</a:t>
            </a:r>
            <a:r>
              <a:rPr lang="it-IT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it-IT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Tav.5!$A$38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Tav.5!$B$37:$G$37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Tav.5!$B$38:$G$38</c:f>
              <c:numCache>
                <c:formatCode>General</c:formatCode>
                <c:ptCount val="6"/>
                <c:pt idx="0">
                  <c:v>42.7</c:v>
                </c:pt>
                <c:pt idx="1">
                  <c:v>38.6</c:v>
                </c:pt>
                <c:pt idx="2">
                  <c:v>37.5</c:v>
                </c:pt>
                <c:pt idx="3">
                  <c:v>42.5</c:v>
                </c:pt>
                <c:pt idx="4">
                  <c:v>49.1</c:v>
                </c:pt>
                <c:pt idx="5">
                  <c:v>42.6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9-4228-88C7-F43B10B09162}"/>
            </c:ext>
          </c:extLst>
        </c:ser>
        <c:ser>
          <c:idx val="1"/>
          <c:order val="1"/>
          <c:tx>
            <c:strRef>
              <c:f>Tav.5!$A$39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Tav.5!$B$37:$G$37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Tav.5!$B$39:$G$39</c:f>
              <c:numCache>
                <c:formatCode>General</c:formatCode>
                <c:ptCount val="6"/>
                <c:pt idx="0">
                  <c:v>31.4</c:v>
                </c:pt>
                <c:pt idx="1">
                  <c:v>42.5</c:v>
                </c:pt>
                <c:pt idx="2">
                  <c:v>35.299999999999997</c:v>
                </c:pt>
                <c:pt idx="3">
                  <c:v>36.1</c:v>
                </c:pt>
                <c:pt idx="4">
                  <c:v>34.6</c:v>
                </c:pt>
                <c:pt idx="5">
                  <c:v>37.200000000000003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9-4228-88C7-F43B10B09162}"/>
            </c:ext>
          </c:extLst>
        </c:ser>
        <c:ser>
          <c:idx val="2"/>
          <c:order val="2"/>
          <c:tx>
            <c:strRef>
              <c:f>Tav.5!$A$40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Tav.5!$B$37:$G$37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Tav.5!$B$40:$G$40</c:f>
              <c:numCache>
                <c:formatCode>General</c:formatCode>
                <c:ptCount val="6"/>
                <c:pt idx="0">
                  <c:v>37.200000000000003</c:v>
                </c:pt>
                <c:pt idx="1">
                  <c:v>40.5</c:v>
                </c:pt>
                <c:pt idx="2">
                  <c:v>36.4</c:v>
                </c:pt>
                <c:pt idx="3">
                  <c:v>39.4</c:v>
                </c:pt>
                <c:pt idx="4">
                  <c:v>42.1</c:v>
                </c:pt>
                <c:pt idx="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79-4228-88C7-F43B10B09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499008"/>
        <c:axId val="289513472"/>
      </c:lineChart>
      <c:catAx>
        <c:axId val="28949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9513472"/>
        <c:crosses val="autoZero"/>
        <c:auto val="1"/>
        <c:lblAlgn val="ctr"/>
        <c:lblOffset val="100"/>
        <c:noMultiLvlLbl val="0"/>
      </c:catAx>
      <c:valAx>
        <c:axId val="289513472"/>
        <c:scaling>
          <c:orientation val="minMax"/>
          <c:max val="60"/>
          <c:min val="30"/>
        </c:scaling>
        <c:delete val="0"/>
        <c:axPos val="l"/>
        <c:numFmt formatCode="General" sourceLinked="1"/>
        <c:majorTickMark val="none"/>
        <c:minorTickMark val="none"/>
        <c:tickLblPos val="nextTo"/>
        <c:crossAx val="2894990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10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Tasso di disoccupazione (15-74</a:t>
            </a:r>
            <a:r>
              <a:rPr lang="it-IT" sz="1100" baseline="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anni) per genere in provincia di Ravenna.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Anni 2018-2022. Valori percentuali</a:t>
            </a:r>
            <a:r>
              <a:rPr lang="it-IT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it-IT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'Tav. 6'!$A$9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'Tav. 6'!$B$8:$G$8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6'!$B$9:$G$9</c:f>
              <c:numCache>
                <c:formatCode>General</c:formatCode>
                <c:ptCount val="6"/>
                <c:pt idx="0">
                  <c:v>4.0999999999999996</c:v>
                </c:pt>
                <c:pt idx="1">
                  <c:v>3.1</c:v>
                </c:pt>
                <c:pt idx="2">
                  <c:v>4.7</c:v>
                </c:pt>
                <c:pt idx="3">
                  <c:v>4.5999999999999996</c:v>
                </c:pt>
                <c:pt idx="4">
                  <c:v>3.6</c:v>
                </c:pt>
                <c:pt idx="5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4-4057-B11F-D28DB297C47D}"/>
            </c:ext>
          </c:extLst>
        </c:ser>
        <c:ser>
          <c:idx val="1"/>
          <c:order val="1"/>
          <c:tx>
            <c:strRef>
              <c:f>'Tav. 6'!$A$10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'Tav. 6'!$B$8:$G$8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6'!$B$10:$G$10</c:f>
              <c:numCache>
                <c:formatCode>General</c:formatCode>
                <c:ptCount val="6"/>
                <c:pt idx="0">
                  <c:v>7.8</c:v>
                </c:pt>
                <c:pt idx="1">
                  <c:v>6.3</c:v>
                </c:pt>
                <c:pt idx="2">
                  <c:v>9.4</c:v>
                </c:pt>
                <c:pt idx="3">
                  <c:v>8.1999999999999993</c:v>
                </c:pt>
                <c:pt idx="4">
                  <c:v>7.6</c:v>
                </c:pt>
                <c:pt idx="5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4-4057-B11F-D28DB297C47D}"/>
            </c:ext>
          </c:extLst>
        </c:ser>
        <c:ser>
          <c:idx val="2"/>
          <c:order val="2"/>
          <c:tx>
            <c:strRef>
              <c:f>'Tav. 6'!$A$11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'Tav. 6'!$B$8:$G$8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6'!$B$11:$G$11</c:f>
              <c:numCache>
                <c:formatCode>General</c:formatCode>
                <c:ptCount val="6"/>
                <c:pt idx="0">
                  <c:v>5.8</c:v>
                </c:pt>
                <c:pt idx="1">
                  <c:v>4.5999999999999996</c:v>
                </c:pt>
                <c:pt idx="2">
                  <c:v>6.9</c:v>
                </c:pt>
                <c:pt idx="3">
                  <c:v>6.2</c:v>
                </c:pt>
                <c:pt idx="4">
                  <c:v>5.4</c:v>
                </c:pt>
                <c:pt idx="5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4-4057-B11F-D28DB297C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7504"/>
        <c:axId val="127239296"/>
      </c:lineChart>
      <c:catAx>
        <c:axId val="12723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7239296"/>
        <c:crosses val="autoZero"/>
        <c:auto val="1"/>
        <c:lblAlgn val="ctr"/>
        <c:lblOffset val="100"/>
        <c:noMultiLvlLbl val="0"/>
      </c:catAx>
      <c:valAx>
        <c:axId val="127239296"/>
        <c:scaling>
          <c:orientation val="minMax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crossAx val="1272375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  <c:spPr>
        <a:ln>
          <a:solidFill>
            <a:srgbClr val="7030A0"/>
          </a:solidFill>
        </a:ln>
      </c:spPr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10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Tasso di disoccupazione (15-34</a:t>
            </a:r>
            <a:r>
              <a:rPr lang="it-IT" sz="1100" baseline="0">
                <a:solidFill>
                  <a:schemeClr val="tx2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anni) per genere in provincia di Ravenna</a:t>
            </a:r>
            <a:r>
              <a:rPr lang="it-IT" sz="1200" baseline="0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.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Anni 2018-2022. Valori percentuali</a:t>
            </a:r>
            <a:r>
              <a:rPr lang="it-IT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it-IT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'Tav. 6'!$A$39</c:f>
              <c:strCache>
                <c:ptCount val="1"/>
                <c:pt idx="0">
                  <c:v>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'Tav. 6'!$B$38:$G$38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6'!$B$39:$G$39</c:f>
              <c:numCache>
                <c:formatCode>General</c:formatCode>
                <c:ptCount val="6"/>
                <c:pt idx="0">
                  <c:v>7</c:v>
                </c:pt>
                <c:pt idx="1">
                  <c:v>6.4</c:v>
                </c:pt>
                <c:pt idx="2">
                  <c:v>12.6</c:v>
                </c:pt>
                <c:pt idx="3">
                  <c:v>10.6</c:v>
                </c:pt>
                <c:pt idx="4">
                  <c:v>3.9</c:v>
                </c:pt>
                <c:pt idx="5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9D-4D9B-901F-2CDF0B9DBA4A}"/>
            </c:ext>
          </c:extLst>
        </c:ser>
        <c:ser>
          <c:idx val="1"/>
          <c:order val="1"/>
          <c:tx>
            <c:strRef>
              <c:f>'Tav. 6'!$A$40</c:f>
              <c:strCache>
                <c:ptCount val="1"/>
                <c:pt idx="0">
                  <c:v>f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'Tav. 6'!$B$38:$G$38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6'!$B$40:$G$40</c:f>
              <c:numCache>
                <c:formatCode>General</c:formatCode>
                <c:ptCount val="6"/>
                <c:pt idx="0">
                  <c:v>16.2</c:v>
                </c:pt>
                <c:pt idx="1">
                  <c:v>13</c:v>
                </c:pt>
                <c:pt idx="2">
                  <c:v>13.3</c:v>
                </c:pt>
                <c:pt idx="3">
                  <c:v>13.4</c:v>
                </c:pt>
                <c:pt idx="4">
                  <c:v>9.6</c:v>
                </c:pt>
                <c:pt idx="5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9D-4D9B-901F-2CDF0B9DBA4A}"/>
            </c:ext>
          </c:extLst>
        </c:ser>
        <c:ser>
          <c:idx val="2"/>
          <c:order val="2"/>
          <c:tx>
            <c:strRef>
              <c:f>'Tav. 6'!$A$41</c:f>
              <c:strCache>
                <c:ptCount val="1"/>
                <c:pt idx="0">
                  <c:v>tot.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'Tav. 6'!$B$38:$G$38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'Tav. 6'!$B$41:$G$41</c:f>
              <c:numCache>
                <c:formatCode>General</c:formatCode>
                <c:ptCount val="6"/>
                <c:pt idx="0">
                  <c:v>11</c:v>
                </c:pt>
                <c:pt idx="1">
                  <c:v>9.5</c:v>
                </c:pt>
                <c:pt idx="2">
                  <c:v>12.9</c:v>
                </c:pt>
                <c:pt idx="3">
                  <c:v>11.8</c:v>
                </c:pt>
                <c:pt idx="4">
                  <c:v>6.5</c:v>
                </c:pt>
                <c:pt idx="5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9D-4D9B-901F-2CDF0B9DB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50816"/>
        <c:axId val="127252352"/>
      </c:lineChart>
      <c:catAx>
        <c:axId val="1272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7252352"/>
        <c:crosses val="autoZero"/>
        <c:auto val="1"/>
        <c:lblAlgn val="ctr"/>
        <c:lblOffset val="100"/>
        <c:noMultiLvlLbl val="0"/>
      </c:catAx>
      <c:valAx>
        <c:axId val="127252352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crossAx val="1272508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</c:dTable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23810</xdr:rowOff>
    </xdr:from>
    <xdr:to>
      <xdr:col>16</xdr:col>
      <xdr:colOff>587375</xdr:colOff>
      <xdr:row>25</xdr:row>
      <xdr:rowOff>7619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16</xdr:col>
      <xdr:colOff>587375</xdr:colOff>
      <xdr:row>46</xdr:row>
      <xdr:rowOff>204789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48</xdr:row>
      <xdr:rowOff>171450</xdr:rowOff>
    </xdr:from>
    <xdr:to>
      <xdr:col>16</xdr:col>
      <xdr:colOff>577850</xdr:colOff>
      <xdr:row>69</xdr:row>
      <xdr:rowOff>195264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12382</xdr:rowOff>
    </xdr:from>
    <xdr:to>
      <xdr:col>10</xdr:col>
      <xdr:colOff>304800</xdr:colOff>
      <xdr:row>27</xdr:row>
      <xdr:rowOff>88582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42</xdr:row>
      <xdr:rowOff>14287</xdr:rowOff>
    </xdr:from>
    <xdr:to>
      <xdr:col>10</xdr:col>
      <xdr:colOff>333375</xdr:colOff>
      <xdr:row>56</xdr:row>
      <xdr:rowOff>90487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12382</xdr:rowOff>
    </xdr:from>
    <xdr:to>
      <xdr:col>9</xdr:col>
      <xdr:colOff>304800</xdr:colOff>
      <xdr:row>27</xdr:row>
      <xdr:rowOff>88582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42</xdr:row>
      <xdr:rowOff>14287</xdr:rowOff>
    </xdr:from>
    <xdr:to>
      <xdr:col>9</xdr:col>
      <xdr:colOff>333375</xdr:colOff>
      <xdr:row>56</xdr:row>
      <xdr:rowOff>90487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14287</xdr:rowOff>
    </xdr:from>
    <xdr:to>
      <xdr:col>9</xdr:col>
      <xdr:colOff>333375</xdr:colOff>
      <xdr:row>28</xdr:row>
      <xdr:rowOff>90487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44</xdr:row>
      <xdr:rowOff>14287</xdr:rowOff>
    </xdr:from>
    <xdr:to>
      <xdr:col>9</xdr:col>
      <xdr:colOff>333375</xdr:colOff>
      <xdr:row>58</xdr:row>
      <xdr:rowOff>90487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14287</xdr:rowOff>
    </xdr:from>
    <xdr:to>
      <xdr:col>10</xdr:col>
      <xdr:colOff>333375</xdr:colOff>
      <xdr:row>28</xdr:row>
      <xdr:rowOff>90487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44</xdr:row>
      <xdr:rowOff>14287</xdr:rowOff>
    </xdr:from>
    <xdr:to>
      <xdr:col>10</xdr:col>
      <xdr:colOff>333375</xdr:colOff>
      <xdr:row>58</xdr:row>
      <xdr:rowOff>90487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14287</xdr:rowOff>
    </xdr:from>
    <xdr:to>
      <xdr:col>9</xdr:col>
      <xdr:colOff>333375</xdr:colOff>
      <xdr:row>27</xdr:row>
      <xdr:rowOff>90487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44</xdr:row>
      <xdr:rowOff>14287</xdr:rowOff>
    </xdr:from>
    <xdr:to>
      <xdr:col>9</xdr:col>
      <xdr:colOff>333375</xdr:colOff>
      <xdr:row>58</xdr:row>
      <xdr:rowOff>90487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14287</xdr:rowOff>
    </xdr:from>
    <xdr:to>
      <xdr:col>8</xdr:col>
      <xdr:colOff>333375</xdr:colOff>
      <xdr:row>27</xdr:row>
      <xdr:rowOff>90487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44</xdr:row>
      <xdr:rowOff>14287</xdr:rowOff>
    </xdr:from>
    <xdr:to>
      <xdr:col>8</xdr:col>
      <xdr:colOff>333375</xdr:colOff>
      <xdr:row>58</xdr:row>
      <xdr:rowOff>90487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22860</xdr:rowOff>
        </xdr:from>
        <xdr:to>
          <xdr:col>3</xdr:col>
          <xdr:colOff>403860</xdr:colOff>
          <xdr:row>9</xdr:row>
          <xdr:rowOff>137160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D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V70"/>
  <sheetViews>
    <sheetView tabSelected="1" zoomScaleNormal="100" workbookViewId="0">
      <selection sqref="A1:I1"/>
    </sheetView>
  </sheetViews>
  <sheetFormatPr defaultColWidth="9.109375" defaultRowHeight="13.8" x14ac:dyDescent="0.25"/>
  <cols>
    <col min="1" max="1" width="30.6640625" style="3" customWidth="1"/>
    <col min="2" max="6" width="9.109375" style="3"/>
    <col min="7" max="7" width="9.109375" style="3" customWidth="1"/>
    <col min="8" max="16384" width="9.109375" style="3"/>
  </cols>
  <sheetData>
    <row r="1" spans="1:22" ht="36" customHeight="1" x14ac:dyDescent="0.25">
      <c r="A1" s="328" t="s">
        <v>229</v>
      </c>
      <c r="B1" s="328"/>
      <c r="C1" s="328"/>
      <c r="D1" s="328"/>
      <c r="E1" s="328"/>
      <c r="F1" s="328"/>
      <c r="G1" s="328"/>
      <c r="H1" s="328"/>
      <c r="I1" s="328"/>
    </row>
    <row r="2" spans="1:22" s="1" customFormat="1" ht="10.199999999999999" x14ac:dyDescent="0.2">
      <c r="A2" s="1" t="s">
        <v>18</v>
      </c>
    </row>
    <row r="3" spans="1:22" s="1" customFormat="1" ht="10.8" thickBot="1" x14ac:dyDescent="0.25"/>
    <row r="4" spans="1:22" ht="14.4" thickBot="1" x14ac:dyDescent="0.3">
      <c r="A4" s="4" t="s">
        <v>1</v>
      </c>
      <c r="B4" s="5"/>
      <c r="C4" s="6">
        <v>2018</v>
      </c>
      <c r="D4" s="5">
        <v>2019</v>
      </c>
      <c r="E4" s="6">
        <v>2020</v>
      </c>
      <c r="F4" s="6">
        <v>2021</v>
      </c>
      <c r="G4" s="5">
        <v>2022</v>
      </c>
      <c r="H4" s="5">
        <v>2023</v>
      </c>
      <c r="I4" s="186">
        <v>2024</v>
      </c>
    </row>
    <row r="5" spans="1:22" ht="14.4" x14ac:dyDescent="0.25">
      <c r="A5" s="332" t="s">
        <v>2</v>
      </c>
      <c r="B5" s="7" t="s">
        <v>3</v>
      </c>
      <c r="C5" s="18">
        <v>94.9</v>
      </c>
      <c r="D5" s="18">
        <v>96</v>
      </c>
      <c r="E5" s="18">
        <v>91.9</v>
      </c>
      <c r="F5" s="19">
        <v>95.5</v>
      </c>
      <c r="G5" s="18">
        <v>96.1</v>
      </c>
      <c r="H5" s="224">
        <v>94.5</v>
      </c>
      <c r="I5" s="230">
        <v>96.3</v>
      </c>
      <c r="K5" s="206"/>
      <c r="L5" s="207"/>
      <c r="M5" s="206"/>
      <c r="N5" s="207"/>
      <c r="O5" s="206"/>
    </row>
    <row r="6" spans="1:22" x14ac:dyDescent="0.25">
      <c r="A6" s="333"/>
      <c r="B6" s="10" t="s">
        <v>4</v>
      </c>
      <c r="C6" s="21">
        <v>75.599999999999994</v>
      </c>
      <c r="D6" s="21">
        <v>78.900000000000006</v>
      </c>
      <c r="E6" s="21">
        <v>73.7</v>
      </c>
      <c r="F6" s="22">
        <v>76.099999999999994</v>
      </c>
      <c r="G6" s="21">
        <v>76.3</v>
      </c>
      <c r="H6" s="225">
        <v>75.599999999999994</v>
      </c>
      <c r="I6" s="230">
        <v>77.099999999999994</v>
      </c>
    </row>
    <row r="7" spans="1:22" x14ac:dyDescent="0.25">
      <c r="A7" s="333"/>
      <c r="B7" s="10" t="s">
        <v>5</v>
      </c>
      <c r="C7" s="21">
        <v>170.5</v>
      </c>
      <c r="D7" s="21">
        <v>174.9</v>
      </c>
      <c r="E7" s="21">
        <v>165.7</v>
      </c>
      <c r="F7" s="22">
        <v>171.7</v>
      </c>
      <c r="G7" s="21">
        <v>172.4</v>
      </c>
      <c r="H7" s="225">
        <v>170.1</v>
      </c>
      <c r="I7" s="230">
        <v>173.4</v>
      </c>
    </row>
    <row r="8" spans="1:22" ht="14.4" thickBot="1" x14ac:dyDescent="0.3">
      <c r="A8" s="335"/>
      <c r="B8" s="192" t="s">
        <v>6</v>
      </c>
      <c r="C8" s="193">
        <f>(C6-C5)/C6</f>
        <v>-0.25529100529100546</v>
      </c>
      <c r="D8" s="193">
        <f t="shared" ref="D8:H8" si="0">(D6-D5)/D6</f>
        <v>-0.2167300380228136</v>
      </c>
      <c r="E8" s="193">
        <f t="shared" si="0"/>
        <v>-0.24694708276797833</v>
      </c>
      <c r="F8" s="194">
        <f t="shared" si="0"/>
        <v>-0.25492772667542718</v>
      </c>
      <c r="G8" s="193">
        <f t="shared" si="0"/>
        <v>-0.25950196592398422</v>
      </c>
      <c r="H8" s="195">
        <f t="shared" si="0"/>
        <v>-0.25000000000000011</v>
      </c>
      <c r="I8" s="196">
        <f>(I6-I5)/I6</f>
        <v>-0.24902723735408566</v>
      </c>
      <c r="J8" s="15"/>
      <c r="L8" s="15"/>
    </row>
    <row r="9" spans="1:22" ht="13.95" customHeight="1" x14ac:dyDescent="0.25">
      <c r="A9" s="329" t="s">
        <v>19</v>
      </c>
      <c r="B9" s="7" t="s">
        <v>3</v>
      </c>
      <c r="C9" s="18">
        <f>C13-C5</f>
        <v>3.8999999999999915</v>
      </c>
      <c r="D9" s="18">
        <f>D13-D5</f>
        <v>3</v>
      </c>
      <c r="E9" s="18">
        <f t="shared" ref="E9:G9" si="1">E13-E5</f>
        <v>4.5999999999999943</v>
      </c>
      <c r="F9" s="19">
        <f t="shared" si="1"/>
        <v>4.5999999999999943</v>
      </c>
      <c r="G9" s="18">
        <f t="shared" si="1"/>
        <v>3.6000000000000085</v>
      </c>
      <c r="H9" s="224">
        <f>H13-H5</f>
        <v>3.5</v>
      </c>
      <c r="I9" s="231">
        <f>I13-I5</f>
        <v>3.6000000000000085</v>
      </c>
      <c r="J9" s="297">
        <v>3.6000000000000085</v>
      </c>
    </row>
    <row r="10" spans="1:22" x14ac:dyDescent="0.25">
      <c r="A10" s="330"/>
      <c r="B10" s="10" t="s">
        <v>4</v>
      </c>
      <c r="C10" s="21">
        <f>C14-C6</f>
        <v>6.4000000000000057</v>
      </c>
      <c r="D10" s="21">
        <f t="shared" ref="D10:H10" si="2">D14-D6</f>
        <v>5.2999999999999972</v>
      </c>
      <c r="E10" s="21">
        <f t="shared" si="2"/>
        <v>7.7000000000000028</v>
      </c>
      <c r="F10" s="22">
        <f t="shared" si="2"/>
        <v>6.8000000000000114</v>
      </c>
      <c r="G10" s="21">
        <f t="shared" si="2"/>
        <v>6.2999999999999972</v>
      </c>
      <c r="H10" s="225">
        <f t="shared" si="2"/>
        <v>4.8000000000000114</v>
      </c>
      <c r="I10" s="231">
        <f>I14-I6</f>
        <v>3.7000000000000028</v>
      </c>
      <c r="J10" s="297">
        <v>3.7000000000000028</v>
      </c>
    </row>
    <row r="11" spans="1:22" x14ac:dyDescent="0.25">
      <c r="A11" s="330"/>
      <c r="B11" s="10" t="s">
        <v>7</v>
      </c>
      <c r="C11" s="21">
        <f t="shared" ref="C11:H11" si="3">C15-C7</f>
        <v>10.300000000000011</v>
      </c>
      <c r="D11" s="21">
        <f t="shared" si="3"/>
        <v>8.2999999999999829</v>
      </c>
      <c r="E11" s="21">
        <f t="shared" si="3"/>
        <v>12.200000000000017</v>
      </c>
      <c r="F11" s="22">
        <f t="shared" si="3"/>
        <v>11.300000000000011</v>
      </c>
      <c r="G11" s="21">
        <f t="shared" si="3"/>
        <v>9.9000000000000057</v>
      </c>
      <c r="H11" s="225">
        <f t="shared" si="3"/>
        <v>8.3000000000000114</v>
      </c>
      <c r="I11" s="230">
        <f>I15-I7</f>
        <v>7.4000000000000057</v>
      </c>
      <c r="J11" s="297">
        <v>7.4000000000000057</v>
      </c>
    </row>
    <row r="12" spans="1:22" ht="14.4" thickBot="1" x14ac:dyDescent="0.3">
      <c r="A12" s="336"/>
      <c r="B12" s="192" t="s">
        <v>6</v>
      </c>
      <c r="C12" s="193">
        <f>(C10-C9)/C10</f>
        <v>0.39062500000000189</v>
      </c>
      <c r="D12" s="193">
        <f t="shared" ref="D12:G12" si="4">(D10-D9)/D10</f>
        <v>0.43396226415094308</v>
      </c>
      <c r="E12" s="193">
        <f t="shared" si="4"/>
        <v>0.40259740259740356</v>
      </c>
      <c r="F12" s="194">
        <f t="shared" si="4"/>
        <v>0.32352941176470784</v>
      </c>
      <c r="G12" s="193">
        <f t="shared" si="4"/>
        <v>0.42857142857142694</v>
      </c>
      <c r="H12" s="195">
        <f>(H10-H9)/H10</f>
        <v>0.27083333333333504</v>
      </c>
      <c r="I12" s="196">
        <f>(I10-I9)/I10</f>
        <v>2.7027027027025471E-2</v>
      </c>
      <c r="J12" s="298">
        <f>(J10-J9)/J10</f>
        <v>2.7027027027025471E-2</v>
      </c>
    </row>
    <row r="13" spans="1:22" x14ac:dyDescent="0.25">
      <c r="A13" s="337" t="s">
        <v>8</v>
      </c>
      <c r="B13" s="197" t="s">
        <v>3</v>
      </c>
      <c r="C13" s="299">
        <v>98.8</v>
      </c>
      <c r="D13" s="299">
        <v>99</v>
      </c>
      <c r="E13" s="299">
        <v>96.5</v>
      </c>
      <c r="F13" s="300">
        <v>100.1</v>
      </c>
      <c r="G13" s="299">
        <v>99.7</v>
      </c>
      <c r="H13" s="301">
        <v>98</v>
      </c>
      <c r="I13" s="302">
        <v>99.9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x14ac:dyDescent="0.25">
      <c r="A14" s="333"/>
      <c r="B14" s="10" t="s">
        <v>4</v>
      </c>
      <c r="C14" s="21">
        <v>82</v>
      </c>
      <c r="D14" s="21">
        <v>84.2</v>
      </c>
      <c r="E14" s="21">
        <v>81.400000000000006</v>
      </c>
      <c r="F14" s="22">
        <v>82.9</v>
      </c>
      <c r="G14" s="21">
        <v>82.6</v>
      </c>
      <c r="H14" s="225">
        <v>80.400000000000006</v>
      </c>
      <c r="I14" s="230">
        <v>80.8</v>
      </c>
    </row>
    <row r="15" spans="1:22" x14ac:dyDescent="0.25">
      <c r="A15" s="333"/>
      <c r="B15" s="10" t="s">
        <v>7</v>
      </c>
      <c r="C15" s="21">
        <v>180.8</v>
      </c>
      <c r="D15" s="21">
        <v>183.2</v>
      </c>
      <c r="E15" s="21">
        <v>177.9</v>
      </c>
      <c r="F15" s="22">
        <v>183</v>
      </c>
      <c r="G15" s="21">
        <v>182.3</v>
      </c>
      <c r="H15" s="225">
        <v>178.4</v>
      </c>
      <c r="I15" s="230">
        <v>180.8</v>
      </c>
    </row>
    <row r="16" spans="1:22" ht="14.4" thickBot="1" x14ac:dyDescent="0.3">
      <c r="A16" s="335"/>
      <c r="B16" s="192" t="s">
        <v>6</v>
      </c>
      <c r="C16" s="193">
        <f>(C14-C13)/C14</f>
        <v>-0.20487804878048776</v>
      </c>
      <c r="D16" s="193">
        <f t="shared" ref="D16:H16" si="5">(D14-D13)/D14</f>
        <v>-0.175771971496437</v>
      </c>
      <c r="E16" s="193">
        <f t="shared" si="5"/>
        <v>-0.18550368550368543</v>
      </c>
      <c r="F16" s="194">
        <f t="shared" si="5"/>
        <v>-0.20747889022919164</v>
      </c>
      <c r="G16" s="193">
        <f t="shared" si="5"/>
        <v>-0.20702179176755459</v>
      </c>
      <c r="H16" s="195">
        <f t="shared" si="5"/>
        <v>-0.21890547263681584</v>
      </c>
      <c r="I16" s="196">
        <f t="shared" ref="I16" si="6">(I14-I13)/I14</f>
        <v>-0.23638613861386151</v>
      </c>
    </row>
    <row r="17" spans="1:21" ht="14.4" hidden="1" thickBot="1" x14ac:dyDescent="0.3">
      <c r="A17" s="333" t="s">
        <v>9</v>
      </c>
      <c r="B17" s="189" t="s">
        <v>3</v>
      </c>
      <c r="C17" s="190">
        <v>26</v>
      </c>
      <c r="D17" s="190">
        <v>24.7</v>
      </c>
      <c r="E17" s="190">
        <v>26.6</v>
      </c>
      <c r="F17" s="191">
        <v>23.4</v>
      </c>
      <c r="G17" s="190">
        <v>23.7</v>
      </c>
      <c r="H17" s="187">
        <v>23.7</v>
      </c>
      <c r="I17" s="187">
        <v>23.7</v>
      </c>
    </row>
    <row r="18" spans="1:21" ht="14.4" hidden="1" thickBot="1" x14ac:dyDescent="0.3">
      <c r="A18" s="333"/>
      <c r="B18" s="10" t="s">
        <v>4</v>
      </c>
      <c r="C18" s="11">
        <v>40.1</v>
      </c>
      <c r="D18" s="11">
        <v>37.200000000000003</v>
      </c>
      <c r="E18" s="11">
        <v>39.700000000000003</v>
      </c>
      <c r="F18" s="12">
        <v>38.299999999999997</v>
      </c>
      <c r="G18" s="11">
        <v>37.700000000000003</v>
      </c>
      <c r="H18" s="13">
        <v>37.700000000000003</v>
      </c>
      <c r="I18" s="13">
        <v>37.700000000000003</v>
      </c>
    </row>
    <row r="19" spans="1:21" ht="14.4" hidden="1" thickBot="1" x14ac:dyDescent="0.3">
      <c r="A19" s="333"/>
      <c r="B19" s="10" t="s">
        <v>7</v>
      </c>
      <c r="C19" s="11">
        <v>66.099999999999994</v>
      </c>
      <c r="D19" s="11">
        <v>61.9</v>
      </c>
      <c r="E19" s="11">
        <v>66.3</v>
      </c>
      <c r="F19" s="12">
        <v>61.7</v>
      </c>
      <c r="G19" s="11">
        <f>SUM(G17:G18)</f>
        <v>61.400000000000006</v>
      </c>
      <c r="H19" s="13">
        <f>SUM(H17:H18)</f>
        <v>61.400000000000006</v>
      </c>
      <c r="I19" s="13">
        <f>SUM(I17:I18)</f>
        <v>61.400000000000006</v>
      </c>
    </row>
    <row r="20" spans="1:21" ht="14.4" hidden="1" thickBot="1" x14ac:dyDescent="0.3">
      <c r="A20" s="333"/>
      <c r="B20" s="198" t="s">
        <v>6</v>
      </c>
      <c r="C20" s="199">
        <f>(C18-C17)/C18</f>
        <v>0.35162094763092272</v>
      </c>
      <c r="D20" s="199">
        <f t="shared" ref="D20:E20" si="7">(D18-D17)/D18</f>
        <v>0.33602150537634418</v>
      </c>
      <c r="E20" s="199">
        <f t="shared" si="7"/>
        <v>0.32997481108312343</v>
      </c>
      <c r="F20" s="200">
        <f>(F18-F17)/F18</f>
        <v>0.38903394255874674</v>
      </c>
      <c r="G20" s="199">
        <f t="shared" ref="G20:H20" si="8">(G18-G17)/G18</f>
        <v>0.37135278514588865</v>
      </c>
      <c r="H20" s="188">
        <f t="shared" si="8"/>
        <v>0.37135278514588865</v>
      </c>
      <c r="I20" s="188">
        <f t="shared" ref="I20" si="9">(I18-I17)/I18</f>
        <v>0.37135278514588865</v>
      </c>
    </row>
    <row r="21" spans="1:21" x14ac:dyDescent="0.25">
      <c r="A21" s="337" t="s">
        <v>10</v>
      </c>
      <c r="B21" s="197" t="s">
        <v>3</v>
      </c>
      <c r="C21" s="299">
        <v>43.1</v>
      </c>
      <c r="D21" s="299">
        <v>42.3</v>
      </c>
      <c r="E21" s="299">
        <v>44.4</v>
      </c>
      <c r="F21" s="300">
        <v>41.1</v>
      </c>
      <c r="G21" s="299">
        <v>41.8</v>
      </c>
      <c r="H21" s="303">
        <v>43.6</v>
      </c>
      <c r="I21" s="304">
        <v>41.8</v>
      </c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</row>
    <row r="22" spans="1:21" x14ac:dyDescent="0.25">
      <c r="A22" s="333"/>
      <c r="B22" s="10" t="s">
        <v>4</v>
      </c>
      <c r="C22" s="21">
        <v>61.6</v>
      </c>
      <c r="D22" s="21">
        <v>59.3</v>
      </c>
      <c r="E22" s="21">
        <v>62.1</v>
      </c>
      <c r="F22" s="22">
        <v>60.3</v>
      </c>
      <c r="G22" s="21">
        <v>60.1</v>
      </c>
      <c r="H22" s="225">
        <v>62.2</v>
      </c>
      <c r="I22" s="230">
        <v>62.2</v>
      </c>
    </row>
    <row r="23" spans="1:21" x14ac:dyDescent="0.25">
      <c r="A23" s="333"/>
      <c r="B23" s="10" t="s">
        <v>7</v>
      </c>
      <c r="C23" s="21">
        <v>104.8</v>
      </c>
      <c r="D23" s="21">
        <v>101.7</v>
      </c>
      <c r="E23" s="21">
        <f>SUM(E21:E22)</f>
        <v>106.5</v>
      </c>
      <c r="F23" s="22">
        <v>101.3</v>
      </c>
      <c r="G23" s="21">
        <v>102</v>
      </c>
      <c r="H23" s="225">
        <v>105.9</v>
      </c>
      <c r="I23" s="230">
        <v>104.1</v>
      </c>
    </row>
    <row r="24" spans="1:21" ht="14.4" thickBot="1" x14ac:dyDescent="0.3">
      <c r="A24" s="335"/>
      <c r="B24" s="192" t="s">
        <v>6</v>
      </c>
      <c r="C24" s="193">
        <f>(C22-C21)/C22</f>
        <v>0.30032467532467533</v>
      </c>
      <c r="D24" s="193">
        <f t="shared" ref="D24:H24" si="10">(D22-D21)/D22</f>
        <v>0.28667790893760542</v>
      </c>
      <c r="E24" s="193">
        <f t="shared" si="10"/>
        <v>0.28502415458937203</v>
      </c>
      <c r="F24" s="194">
        <f t="shared" si="10"/>
        <v>0.31840796019900491</v>
      </c>
      <c r="G24" s="193">
        <f t="shared" si="10"/>
        <v>0.30449251247920139</v>
      </c>
      <c r="H24" s="195">
        <f t="shared" si="10"/>
        <v>0.29903536977491962</v>
      </c>
      <c r="I24" s="196">
        <f t="shared" ref="I24" si="11">(I22-I21)/I22</f>
        <v>0.32797427652733124</v>
      </c>
    </row>
    <row r="26" spans="1:21" ht="14.4" thickBot="1" x14ac:dyDescent="0.3"/>
    <row r="27" spans="1:21" ht="14.4" thickBot="1" x14ac:dyDescent="0.3">
      <c r="A27" s="4" t="s">
        <v>11</v>
      </c>
      <c r="B27" s="5"/>
      <c r="C27" s="6">
        <v>2018</v>
      </c>
      <c r="D27" s="5">
        <v>2019</v>
      </c>
      <c r="E27" s="6">
        <v>2020</v>
      </c>
      <c r="F27" s="6">
        <v>2021</v>
      </c>
      <c r="G27" s="5">
        <v>2022</v>
      </c>
      <c r="H27" s="5">
        <v>2023</v>
      </c>
      <c r="I27" s="186">
        <v>2024</v>
      </c>
    </row>
    <row r="28" spans="1:21" x14ac:dyDescent="0.25">
      <c r="A28" s="332" t="s">
        <v>2</v>
      </c>
      <c r="B28" s="7" t="s">
        <v>3</v>
      </c>
      <c r="C28" s="305">
        <v>1102</v>
      </c>
      <c r="D28" s="305">
        <v>1110.5999999999999</v>
      </c>
      <c r="E28" s="305">
        <v>1087.4000000000001</v>
      </c>
      <c r="F28" s="306">
        <v>1097.5</v>
      </c>
      <c r="G28" s="305">
        <v>1103.0999999999999</v>
      </c>
      <c r="H28" s="307">
        <v>1115</v>
      </c>
      <c r="I28" s="308">
        <v>1128.7</v>
      </c>
    </row>
    <row r="29" spans="1:21" x14ac:dyDescent="0.25">
      <c r="A29" s="333"/>
      <c r="B29" s="10" t="s">
        <v>4</v>
      </c>
      <c r="C29" s="309">
        <v>894.4</v>
      </c>
      <c r="D29" s="309">
        <v>915.4</v>
      </c>
      <c r="E29" s="309">
        <v>878.8</v>
      </c>
      <c r="F29" s="310">
        <v>880.9</v>
      </c>
      <c r="G29" s="309">
        <v>898.1</v>
      </c>
      <c r="H29" s="311">
        <v>908.1</v>
      </c>
      <c r="I29" s="308">
        <v>903.9</v>
      </c>
    </row>
    <row r="30" spans="1:21" x14ac:dyDescent="0.25">
      <c r="A30" s="333"/>
      <c r="B30" s="10" t="s">
        <v>5</v>
      </c>
      <c r="C30" s="309">
        <v>1996.3</v>
      </c>
      <c r="D30" s="309">
        <f>SUM(D28:D29)</f>
        <v>2026</v>
      </c>
      <c r="E30" s="309">
        <f t="shared" ref="E30:F30" si="12">SUM(E28:E29)</f>
        <v>1966.2</v>
      </c>
      <c r="F30" s="310">
        <f t="shared" si="12"/>
        <v>1978.4</v>
      </c>
      <c r="G30" s="309">
        <v>2001.3</v>
      </c>
      <c r="H30" s="311">
        <v>2023.2</v>
      </c>
      <c r="I30" s="312">
        <v>2032.6</v>
      </c>
    </row>
    <row r="31" spans="1:21" ht="14.4" thickBot="1" x14ac:dyDescent="0.3">
      <c r="A31" s="335"/>
      <c r="B31" s="192" t="s">
        <v>6</v>
      </c>
      <c r="C31" s="193">
        <f>(C29-C28)/C29</f>
        <v>-0.2321109123434705</v>
      </c>
      <c r="D31" s="193">
        <f t="shared" ref="D31:I31" si="13">(D29-D28)/D29</f>
        <v>-0.21324011361153586</v>
      </c>
      <c r="E31" s="193">
        <f t="shared" si="13"/>
        <v>-0.23736913973600382</v>
      </c>
      <c r="F31" s="194">
        <f t="shared" si="13"/>
        <v>-0.24588489045294587</v>
      </c>
      <c r="G31" s="193">
        <f t="shared" si="13"/>
        <v>-0.22825965928070358</v>
      </c>
      <c r="H31" s="195">
        <f t="shared" si="13"/>
        <v>-0.22783834379473622</v>
      </c>
      <c r="I31" s="196">
        <f t="shared" si="13"/>
        <v>-0.24870007744219502</v>
      </c>
    </row>
    <row r="32" spans="1:21" ht="13.95" customHeight="1" x14ac:dyDescent="0.25">
      <c r="A32" s="329" t="s">
        <v>19</v>
      </c>
      <c r="B32" s="7" t="s">
        <v>3</v>
      </c>
      <c r="C32" s="18">
        <f>C36-C28</f>
        <v>52.900000000000091</v>
      </c>
      <c r="D32" s="18">
        <f>D36-D28</f>
        <v>53.800000000000182</v>
      </c>
      <c r="E32" s="18">
        <f t="shared" ref="E32:H32" si="14">E36-E28</f>
        <v>56.399999999999864</v>
      </c>
      <c r="F32" s="19">
        <f t="shared" si="14"/>
        <v>45.400000000000091</v>
      </c>
      <c r="G32" s="18">
        <f t="shared" si="14"/>
        <v>46.5</v>
      </c>
      <c r="H32" s="224">
        <f t="shared" si="14"/>
        <v>44.700000000000045</v>
      </c>
      <c r="I32" s="230">
        <f>I36-I28</f>
        <v>40</v>
      </c>
    </row>
    <row r="33" spans="1:21" x14ac:dyDescent="0.25">
      <c r="A33" s="330"/>
      <c r="B33" s="10" t="s">
        <v>4</v>
      </c>
      <c r="C33" s="21">
        <f t="shared" ref="C33:I33" si="15">C37-C29</f>
        <v>69.899999999999977</v>
      </c>
      <c r="D33" s="21">
        <f t="shared" si="15"/>
        <v>64.600000000000023</v>
      </c>
      <c r="E33" s="21">
        <f t="shared" si="15"/>
        <v>66.200000000000045</v>
      </c>
      <c r="F33" s="22">
        <f t="shared" si="15"/>
        <v>68.5</v>
      </c>
      <c r="G33" s="21">
        <f t="shared" si="15"/>
        <v>58.899999999999977</v>
      </c>
      <c r="H33" s="225">
        <f t="shared" si="15"/>
        <v>60.399999999999977</v>
      </c>
      <c r="I33" s="230">
        <f t="shared" si="15"/>
        <v>51.300000000000068</v>
      </c>
    </row>
    <row r="34" spans="1:21" x14ac:dyDescent="0.25">
      <c r="A34" s="330"/>
      <c r="B34" s="10" t="s">
        <v>7</v>
      </c>
      <c r="C34" s="21">
        <f t="shared" ref="C34:I34" si="16">C38-C30</f>
        <v>122.89999999999986</v>
      </c>
      <c r="D34" s="21">
        <f t="shared" si="16"/>
        <v>118.40000000000009</v>
      </c>
      <c r="E34" s="21">
        <f t="shared" si="16"/>
        <v>122.60000000000014</v>
      </c>
      <c r="F34" s="22">
        <f t="shared" si="16"/>
        <v>113.90000000000009</v>
      </c>
      <c r="G34" s="21">
        <f t="shared" si="16"/>
        <v>105.29999999999995</v>
      </c>
      <c r="H34" s="225">
        <f t="shared" si="16"/>
        <v>105.10000000000014</v>
      </c>
      <c r="I34" s="230">
        <f t="shared" si="16"/>
        <v>91.300000000000182</v>
      </c>
    </row>
    <row r="35" spans="1:21" ht="14.4" thickBot="1" x14ac:dyDescent="0.3">
      <c r="A35" s="336"/>
      <c r="B35" s="192" t="s">
        <v>6</v>
      </c>
      <c r="C35" s="193">
        <f>(C33-C32)/C33</f>
        <v>0.24320457796852493</v>
      </c>
      <c r="D35" s="193">
        <f t="shared" ref="D35:I35" si="17">(D33-D32)/D33</f>
        <v>0.16718266253869718</v>
      </c>
      <c r="E35" s="193">
        <f t="shared" si="17"/>
        <v>0.1480362537764377</v>
      </c>
      <c r="F35" s="194">
        <f t="shared" si="17"/>
        <v>0.33722627737226146</v>
      </c>
      <c r="G35" s="193">
        <f t="shared" si="17"/>
        <v>0.21052631578947337</v>
      </c>
      <c r="H35" s="195">
        <f t="shared" si="17"/>
        <v>0.25993377483443608</v>
      </c>
      <c r="I35" s="196">
        <f t="shared" si="17"/>
        <v>0.22027290448343184</v>
      </c>
    </row>
    <row r="36" spans="1:21" ht="14.4" x14ac:dyDescent="0.25">
      <c r="A36" s="337" t="s">
        <v>8</v>
      </c>
      <c r="B36" s="7" t="s">
        <v>3</v>
      </c>
      <c r="C36" s="305">
        <v>1154.9000000000001</v>
      </c>
      <c r="D36" s="305">
        <v>1164.4000000000001</v>
      </c>
      <c r="E36" s="305">
        <v>1143.8</v>
      </c>
      <c r="F36" s="306">
        <v>1142.9000000000001</v>
      </c>
      <c r="G36" s="305">
        <v>1149.5999999999999</v>
      </c>
      <c r="H36" s="307">
        <v>1159.7</v>
      </c>
      <c r="I36" s="308">
        <v>1168.7</v>
      </c>
      <c r="K36" s="206"/>
      <c r="L36" s="207"/>
      <c r="M36" s="206"/>
      <c r="N36" s="207"/>
      <c r="O36" s="206"/>
      <c r="P36" s="207"/>
      <c r="Q36" s="206"/>
      <c r="R36" s="207"/>
      <c r="S36" s="206"/>
      <c r="T36" s="207"/>
      <c r="U36" s="206"/>
    </row>
    <row r="37" spans="1:21" x14ac:dyDescent="0.25">
      <c r="A37" s="333"/>
      <c r="B37" s="10" t="s">
        <v>4</v>
      </c>
      <c r="C37" s="309">
        <v>964.3</v>
      </c>
      <c r="D37" s="309">
        <v>980</v>
      </c>
      <c r="E37" s="309">
        <v>945</v>
      </c>
      <c r="F37" s="310">
        <v>949.4</v>
      </c>
      <c r="G37" s="309">
        <v>957</v>
      </c>
      <c r="H37" s="311">
        <v>968.5</v>
      </c>
      <c r="I37" s="308">
        <v>955.2</v>
      </c>
    </row>
    <row r="38" spans="1:21" x14ac:dyDescent="0.25">
      <c r="A38" s="333"/>
      <c r="B38" s="10" t="s">
        <v>7</v>
      </c>
      <c r="C38" s="309">
        <f>SUM(C36:C37)</f>
        <v>2119.1999999999998</v>
      </c>
      <c r="D38" s="309">
        <f t="shared" ref="D38:G38" si="18">SUM(D36:D37)</f>
        <v>2144.4</v>
      </c>
      <c r="E38" s="309">
        <f t="shared" si="18"/>
        <v>2088.8000000000002</v>
      </c>
      <c r="F38" s="310">
        <f t="shared" si="18"/>
        <v>2092.3000000000002</v>
      </c>
      <c r="G38" s="309">
        <f t="shared" si="18"/>
        <v>2106.6</v>
      </c>
      <c r="H38" s="311">
        <v>2128.3000000000002</v>
      </c>
      <c r="I38" s="308">
        <v>2123.9</v>
      </c>
    </row>
    <row r="39" spans="1:21" ht="14.4" thickBot="1" x14ac:dyDescent="0.3">
      <c r="A39" s="335"/>
      <c r="B39" s="192" t="s">
        <v>6</v>
      </c>
      <c r="C39" s="193">
        <f>(C37-C36)/C37</f>
        <v>-0.19765633101731842</v>
      </c>
      <c r="D39" s="193">
        <f t="shared" ref="D39:I39" si="19">(D37-D36)/D37</f>
        <v>-0.18816326530612254</v>
      </c>
      <c r="E39" s="193">
        <f t="shared" si="19"/>
        <v>-0.21037037037037032</v>
      </c>
      <c r="F39" s="194">
        <f t="shared" si="19"/>
        <v>-0.20381293448493798</v>
      </c>
      <c r="G39" s="193">
        <f t="shared" si="19"/>
        <v>-0.20125391849529772</v>
      </c>
      <c r="H39" s="195">
        <f t="shared" si="19"/>
        <v>-0.19741868869385654</v>
      </c>
      <c r="I39" s="196">
        <f t="shared" si="19"/>
        <v>-0.22351340033500836</v>
      </c>
    </row>
    <row r="40" spans="1:21" ht="14.4" hidden="1" customHeight="1" thickBot="1" x14ac:dyDescent="0.3">
      <c r="A40" s="333" t="s">
        <v>9</v>
      </c>
      <c r="B40" s="189" t="s">
        <v>3</v>
      </c>
      <c r="C40" s="190">
        <v>272.10000000000002</v>
      </c>
      <c r="D40" s="190">
        <v>271.8</v>
      </c>
      <c r="E40" s="190">
        <v>293.89999999999998</v>
      </c>
      <c r="F40" s="191">
        <v>298.5</v>
      </c>
      <c r="G40" s="190">
        <v>288</v>
      </c>
      <c r="H40" s="187">
        <v>288</v>
      </c>
      <c r="I40" s="187">
        <v>23.7</v>
      </c>
    </row>
    <row r="41" spans="1:21" ht="14.4" hidden="1" customHeight="1" thickBot="1" x14ac:dyDescent="0.3">
      <c r="A41" s="333"/>
      <c r="B41" s="10" t="s">
        <v>4</v>
      </c>
      <c r="C41" s="11">
        <v>451.3</v>
      </c>
      <c r="D41" s="11">
        <v>436.6</v>
      </c>
      <c r="E41" s="11">
        <v>471.2</v>
      </c>
      <c r="F41" s="12">
        <v>466.1</v>
      </c>
      <c r="G41" s="11">
        <v>449.3</v>
      </c>
      <c r="H41" s="13">
        <v>449.3</v>
      </c>
      <c r="I41" s="13">
        <v>37.700000000000003</v>
      </c>
    </row>
    <row r="42" spans="1:21" ht="14.4" hidden="1" customHeight="1" thickBot="1" x14ac:dyDescent="0.3">
      <c r="A42" s="333"/>
      <c r="B42" s="10" t="s">
        <v>7</v>
      </c>
      <c r="C42" s="11">
        <f>SUM(C40:C41)</f>
        <v>723.40000000000009</v>
      </c>
      <c r="D42" s="11">
        <f t="shared" ref="D42:H42" si="20">SUM(D40:D41)</f>
        <v>708.40000000000009</v>
      </c>
      <c r="E42" s="11">
        <f t="shared" si="20"/>
        <v>765.09999999999991</v>
      </c>
      <c r="F42" s="12">
        <f t="shared" si="20"/>
        <v>764.6</v>
      </c>
      <c r="G42" s="11">
        <f t="shared" si="20"/>
        <v>737.3</v>
      </c>
      <c r="H42" s="13">
        <f t="shared" si="20"/>
        <v>737.3</v>
      </c>
      <c r="I42" s="13">
        <f>SUM(I40:I41)</f>
        <v>61.400000000000006</v>
      </c>
    </row>
    <row r="43" spans="1:21" ht="14.4" hidden="1" customHeight="1" thickBot="1" x14ac:dyDescent="0.3">
      <c r="A43" s="333"/>
      <c r="B43" s="198" t="s">
        <v>6</v>
      </c>
      <c r="C43" s="199">
        <f>(C41-C40)/C41</f>
        <v>0.39707511633060044</v>
      </c>
      <c r="D43" s="199">
        <f t="shared" ref="D43:I43" si="21">(D41-D40)/D41</f>
        <v>0.37746220797068253</v>
      </c>
      <c r="E43" s="199">
        <f t="shared" si="21"/>
        <v>0.3762733446519525</v>
      </c>
      <c r="F43" s="200">
        <f t="shared" si="21"/>
        <v>0.35957948937996143</v>
      </c>
      <c r="G43" s="199">
        <f t="shared" si="21"/>
        <v>0.35900289338971736</v>
      </c>
      <c r="H43" s="188">
        <f t="shared" si="21"/>
        <v>0.35900289338971736</v>
      </c>
      <c r="I43" s="188">
        <f t="shared" si="21"/>
        <v>0.37135278514588865</v>
      </c>
    </row>
    <row r="44" spans="1:21" x14ac:dyDescent="0.25">
      <c r="A44" s="337" t="s">
        <v>10</v>
      </c>
      <c r="B44" s="197" t="s">
        <v>3</v>
      </c>
      <c r="C44" s="313">
        <v>469.9</v>
      </c>
      <c r="D44" s="313">
        <v>467.9</v>
      </c>
      <c r="E44" s="313">
        <v>491.6</v>
      </c>
      <c r="F44" s="314">
        <v>497.4</v>
      </c>
      <c r="G44" s="313">
        <v>487.3</v>
      </c>
      <c r="H44" s="315">
        <v>479</v>
      </c>
      <c r="I44" s="316">
        <v>476.6</v>
      </c>
    </row>
    <row r="45" spans="1:21" x14ac:dyDescent="0.25">
      <c r="A45" s="333"/>
      <c r="B45" s="10" t="s">
        <v>4</v>
      </c>
      <c r="C45" s="309">
        <v>694.2</v>
      </c>
      <c r="D45" s="309">
        <v>681.6</v>
      </c>
      <c r="E45" s="309">
        <v>720.3</v>
      </c>
      <c r="F45" s="310">
        <v>714.3</v>
      </c>
      <c r="G45" s="309">
        <v>697.2</v>
      </c>
      <c r="H45" s="311">
        <v>681.6</v>
      </c>
      <c r="I45" s="308">
        <v>702.2</v>
      </c>
    </row>
    <row r="46" spans="1:21" x14ac:dyDescent="0.25">
      <c r="A46" s="333"/>
      <c r="B46" s="10" t="s">
        <v>7</v>
      </c>
      <c r="C46" s="309">
        <f>SUM(C44:C45)</f>
        <v>1164.0999999999999</v>
      </c>
      <c r="D46" s="309">
        <f t="shared" ref="D46:G46" si="22">SUM(D44:D45)</f>
        <v>1149.5</v>
      </c>
      <c r="E46" s="309">
        <v>1211.8</v>
      </c>
      <c r="F46" s="310">
        <f t="shared" si="22"/>
        <v>1211.6999999999998</v>
      </c>
      <c r="G46" s="309">
        <f t="shared" si="22"/>
        <v>1184.5</v>
      </c>
      <c r="H46" s="311">
        <v>1160.5999999999999</v>
      </c>
      <c r="I46" s="308">
        <v>1178.8</v>
      </c>
    </row>
    <row r="47" spans="1:21" ht="14.4" thickBot="1" x14ac:dyDescent="0.3">
      <c r="A47" s="335"/>
      <c r="B47" s="192" t="s">
        <v>6</v>
      </c>
      <c r="C47" s="193">
        <f>(C45-C44)/C45</f>
        <v>0.32310573321809283</v>
      </c>
      <c r="D47" s="193">
        <f t="shared" ref="D47:I47" si="23">(D45-D44)/D45</f>
        <v>0.31352699530516437</v>
      </c>
      <c r="E47" s="193">
        <f t="shared" si="23"/>
        <v>0.31750659447452445</v>
      </c>
      <c r="F47" s="194">
        <f t="shared" si="23"/>
        <v>0.30365392692146154</v>
      </c>
      <c r="G47" s="193">
        <f t="shared" si="23"/>
        <v>0.30106138841078606</v>
      </c>
      <c r="H47" s="195">
        <f t="shared" si="23"/>
        <v>0.29724178403755869</v>
      </c>
      <c r="I47" s="196">
        <f t="shared" si="23"/>
        <v>0.321275989746511</v>
      </c>
    </row>
    <row r="49" spans="1:21" ht="14.4" thickBot="1" x14ac:dyDescent="0.3"/>
    <row r="50" spans="1:21" ht="14.4" customHeight="1" thickBot="1" x14ac:dyDescent="0.3">
      <c r="A50" s="4" t="s">
        <v>12</v>
      </c>
      <c r="B50" s="5"/>
      <c r="C50" s="6">
        <v>2018</v>
      </c>
      <c r="D50" s="5">
        <v>2019</v>
      </c>
      <c r="E50" s="6">
        <v>2020</v>
      </c>
      <c r="F50" s="6">
        <v>2021</v>
      </c>
      <c r="G50" s="17">
        <v>2022</v>
      </c>
      <c r="H50" s="5">
        <v>2023</v>
      </c>
      <c r="I50" s="186">
        <v>2024</v>
      </c>
    </row>
    <row r="51" spans="1:21" x14ac:dyDescent="0.25">
      <c r="A51" s="332" t="s">
        <v>2</v>
      </c>
      <c r="B51" s="7" t="s">
        <v>3</v>
      </c>
      <c r="C51" s="305">
        <v>13282.2</v>
      </c>
      <c r="D51" s="305">
        <v>13335.6</v>
      </c>
      <c r="E51" s="305">
        <v>12987.4</v>
      </c>
      <c r="F51" s="306">
        <v>13043.6</v>
      </c>
      <c r="G51" s="305">
        <v>13350.2</v>
      </c>
      <c r="H51" s="307">
        <v>13591.4</v>
      </c>
      <c r="I51" s="308">
        <v>13764.7</v>
      </c>
    </row>
    <row r="52" spans="1:21" x14ac:dyDescent="0.25">
      <c r="A52" s="333"/>
      <c r="B52" s="10" t="s">
        <v>4</v>
      </c>
      <c r="C52" s="309">
        <v>9676.5</v>
      </c>
      <c r="D52" s="309">
        <v>9773.7999999999993</v>
      </c>
      <c r="E52" s="309">
        <v>9397.7999999999993</v>
      </c>
      <c r="F52" s="310">
        <v>9510.4</v>
      </c>
      <c r="G52" s="309">
        <v>9749.2000000000007</v>
      </c>
      <c r="H52" s="311">
        <v>9988.6</v>
      </c>
      <c r="I52" s="308">
        <v>10167.5</v>
      </c>
    </row>
    <row r="53" spans="1:21" x14ac:dyDescent="0.25">
      <c r="A53" s="333"/>
      <c r="B53" s="10" t="s">
        <v>5</v>
      </c>
      <c r="C53" s="309">
        <f>SUM(C51:C52)</f>
        <v>22958.7</v>
      </c>
      <c r="D53" s="309">
        <f t="shared" ref="D53:G53" si="24">SUM(D51:D52)</f>
        <v>23109.4</v>
      </c>
      <c r="E53" s="309">
        <f t="shared" si="24"/>
        <v>22385.199999999997</v>
      </c>
      <c r="F53" s="309">
        <f t="shared" si="24"/>
        <v>22554</v>
      </c>
      <c r="G53" s="309">
        <f t="shared" si="24"/>
        <v>23099.4</v>
      </c>
      <c r="H53" s="311">
        <v>23579.9</v>
      </c>
      <c r="I53" s="308">
        <v>23932.3</v>
      </c>
    </row>
    <row r="54" spans="1:21" ht="14.4" thickBot="1" x14ac:dyDescent="0.3">
      <c r="A54" s="334"/>
      <c r="B54" s="14" t="s">
        <v>6</v>
      </c>
      <c r="C54" s="201">
        <f>(C52-C51)/C52</f>
        <v>-0.37262439931793528</v>
      </c>
      <c r="D54" s="201">
        <f t="shared" ref="D54:H54" si="25">(D52-D51)/D52</f>
        <v>-0.36442325400560699</v>
      </c>
      <c r="E54" s="201">
        <f t="shared" si="25"/>
        <v>-0.38196173572538261</v>
      </c>
      <c r="F54" s="202">
        <f t="shared" si="25"/>
        <v>-0.37150908479138639</v>
      </c>
      <c r="G54" s="203">
        <f t="shared" si="25"/>
        <v>-0.36936364009354611</v>
      </c>
      <c r="H54" s="319">
        <f t="shared" si="25"/>
        <v>-0.3606911879542678</v>
      </c>
      <c r="I54" s="196">
        <f t="shared" ref="I54" si="26">(I52-I51)/I52</f>
        <v>-0.35379395131546604</v>
      </c>
    </row>
    <row r="55" spans="1:21" ht="13.95" customHeight="1" x14ac:dyDescent="0.25">
      <c r="A55" s="329" t="s">
        <v>19</v>
      </c>
      <c r="B55" s="7" t="s">
        <v>3</v>
      </c>
      <c r="C55" s="305">
        <f>C59-C51</f>
        <v>1426</v>
      </c>
      <c r="D55" s="305">
        <f>D59-D51</f>
        <v>1327.5</v>
      </c>
      <c r="E55" s="305">
        <f t="shared" ref="E55:H55" si="27">E59-E51</f>
        <v>1213.8000000000011</v>
      </c>
      <c r="F55" s="306">
        <f t="shared" si="27"/>
        <v>1236.1999999999989</v>
      </c>
      <c r="G55" s="305">
        <f t="shared" si="27"/>
        <v>1022</v>
      </c>
      <c r="H55" s="307">
        <f t="shared" si="27"/>
        <v>988</v>
      </c>
      <c r="I55" s="316">
        <f>I59-I51</f>
        <v>858.39999999999964</v>
      </c>
    </row>
    <row r="56" spans="1:21" x14ac:dyDescent="0.25">
      <c r="A56" s="330"/>
      <c r="B56" s="10" t="s">
        <v>4</v>
      </c>
      <c r="C56" s="309">
        <f t="shared" ref="C56:I56" si="28">C60-C52</f>
        <v>1283.3999999999996</v>
      </c>
      <c r="D56" s="309">
        <f t="shared" si="28"/>
        <v>1212.5</v>
      </c>
      <c r="E56" s="309">
        <f t="shared" si="28"/>
        <v>1087.2000000000007</v>
      </c>
      <c r="F56" s="310">
        <f t="shared" si="28"/>
        <v>1130.5</v>
      </c>
      <c r="G56" s="309">
        <f t="shared" si="28"/>
        <v>1005.5</v>
      </c>
      <c r="H56" s="311">
        <f t="shared" si="28"/>
        <v>958.79999999999927</v>
      </c>
      <c r="I56" s="308">
        <f t="shared" si="28"/>
        <v>805.29999999999927</v>
      </c>
    </row>
    <row r="57" spans="1:21" x14ac:dyDescent="0.25">
      <c r="A57" s="330"/>
      <c r="B57" s="10" t="s">
        <v>7</v>
      </c>
      <c r="C57" s="317">
        <f t="shared" ref="C57:I57" si="29">C61-C53</f>
        <v>2709.3999999999978</v>
      </c>
      <c r="D57" s="317">
        <f t="shared" si="29"/>
        <v>2540</v>
      </c>
      <c r="E57" s="309">
        <f t="shared" si="29"/>
        <v>2300.9000000000015</v>
      </c>
      <c r="F57" s="309">
        <f t="shared" si="29"/>
        <v>2366.7999999999993</v>
      </c>
      <c r="G57" s="317">
        <f t="shared" si="29"/>
        <v>2027.5</v>
      </c>
      <c r="H57" s="320">
        <f t="shared" si="29"/>
        <v>1946.8999999999978</v>
      </c>
      <c r="I57" s="308">
        <f t="shared" si="29"/>
        <v>1663.5</v>
      </c>
    </row>
    <row r="58" spans="1:21" ht="14.4" thickBot="1" x14ac:dyDescent="0.3">
      <c r="A58" s="331"/>
      <c r="B58" s="14" t="s">
        <v>6</v>
      </c>
      <c r="C58" s="201">
        <f>(C56-C55)/C56</f>
        <v>-0.11111111111111142</v>
      </c>
      <c r="D58" s="201">
        <f t="shared" ref="D58:I58" si="30">(D56-D55)/D56</f>
        <v>-9.4845360824742264E-2</v>
      </c>
      <c r="E58" s="201">
        <f t="shared" si="30"/>
        <v>-0.11644591611479055</v>
      </c>
      <c r="F58" s="202">
        <f t="shared" si="30"/>
        <v>-9.3498452012382938E-2</v>
      </c>
      <c r="G58" s="203">
        <f t="shared" si="30"/>
        <v>-1.6409746394828444E-2</v>
      </c>
      <c r="H58" s="319">
        <f t="shared" si="30"/>
        <v>-3.0454735085524352E-2</v>
      </c>
      <c r="I58" s="196">
        <f t="shared" si="30"/>
        <v>-6.593815969204074E-2</v>
      </c>
    </row>
    <row r="59" spans="1:21" x14ac:dyDescent="0.25">
      <c r="A59" s="332" t="s">
        <v>8</v>
      </c>
      <c r="B59" s="7" t="s">
        <v>3</v>
      </c>
      <c r="C59" s="305">
        <v>14708.2</v>
      </c>
      <c r="D59" s="305">
        <v>14663.1</v>
      </c>
      <c r="E59" s="305">
        <v>14201.2</v>
      </c>
      <c r="F59" s="306">
        <v>14279.8</v>
      </c>
      <c r="G59" s="305">
        <v>14372.2</v>
      </c>
      <c r="H59" s="307">
        <v>14579.4</v>
      </c>
      <c r="I59" s="318">
        <v>14623.1</v>
      </c>
      <c r="Q59" s="46"/>
      <c r="R59" s="46"/>
      <c r="S59" s="46"/>
      <c r="T59" s="46"/>
      <c r="U59" s="46"/>
    </row>
    <row r="60" spans="1:21" x14ac:dyDescent="0.25">
      <c r="A60" s="333"/>
      <c r="B60" s="10" t="s">
        <v>4</v>
      </c>
      <c r="C60" s="309">
        <v>10959.9</v>
      </c>
      <c r="D60" s="309">
        <v>10986.3</v>
      </c>
      <c r="E60" s="309">
        <v>10485</v>
      </c>
      <c r="F60" s="310">
        <v>10640.9</v>
      </c>
      <c r="G60" s="309">
        <v>10754.7</v>
      </c>
      <c r="H60" s="311">
        <v>10947.4</v>
      </c>
      <c r="I60" s="308">
        <v>10972.8</v>
      </c>
    </row>
    <row r="61" spans="1:21" x14ac:dyDescent="0.25">
      <c r="A61" s="333"/>
      <c r="B61" s="10" t="s">
        <v>7</v>
      </c>
      <c r="C61" s="309">
        <f>SUM(C59:C60)</f>
        <v>25668.1</v>
      </c>
      <c r="D61" s="309">
        <f t="shared" ref="D61:G61" si="31">SUM(D59:D60)</f>
        <v>25649.4</v>
      </c>
      <c r="E61" s="317">
        <v>24686.1</v>
      </c>
      <c r="F61" s="317">
        <v>24920.799999999999</v>
      </c>
      <c r="G61" s="309">
        <f t="shared" si="31"/>
        <v>25126.9</v>
      </c>
      <c r="H61" s="311">
        <v>25526.799999999999</v>
      </c>
      <c r="I61" s="308">
        <v>25595.8</v>
      </c>
    </row>
    <row r="62" spans="1:21" ht="14.4" thickBot="1" x14ac:dyDescent="0.3">
      <c r="A62" s="334"/>
      <c r="B62" s="14" t="s">
        <v>6</v>
      </c>
      <c r="C62" s="201">
        <f>(C60-C59)/C60</f>
        <v>-0.34200129563225951</v>
      </c>
      <c r="D62" s="201">
        <f t="shared" ref="D62:H62" si="32">(D60-D59)/D60</f>
        <v>-0.33467136342535714</v>
      </c>
      <c r="E62" s="201">
        <f t="shared" si="32"/>
        <v>-0.35443013829279929</v>
      </c>
      <c r="F62" s="202">
        <f t="shared" si="32"/>
        <v>-0.34197295341559453</v>
      </c>
      <c r="G62" s="201">
        <f t="shared" si="32"/>
        <v>-0.33636456618966587</v>
      </c>
      <c r="H62" s="321">
        <f t="shared" si="32"/>
        <v>-0.33176827374536422</v>
      </c>
      <c r="I62" s="196">
        <f t="shared" ref="I62" si="33">(I60-I59)/I60</f>
        <v>-0.33266805191017801</v>
      </c>
    </row>
    <row r="63" spans="1:21" ht="14.4" hidden="1" customHeight="1" thickBot="1" x14ac:dyDescent="0.3">
      <c r="A63" s="332" t="s">
        <v>9</v>
      </c>
      <c r="B63" s="7" t="s">
        <v>3</v>
      </c>
      <c r="C63" s="8">
        <v>4750.1000000000004</v>
      </c>
      <c r="D63" s="8">
        <v>4750.2</v>
      </c>
      <c r="E63" s="8">
        <v>5097.8999999999996</v>
      </c>
      <c r="F63" s="9">
        <v>4940.3999999999996</v>
      </c>
      <c r="G63" s="8">
        <v>4724.2</v>
      </c>
      <c r="H63" s="322">
        <v>4724.2</v>
      </c>
      <c r="I63" s="325">
        <v>23.7</v>
      </c>
    </row>
    <row r="64" spans="1:21" ht="14.4" hidden="1" customHeight="1" thickBot="1" x14ac:dyDescent="0.3">
      <c r="A64" s="333"/>
      <c r="B64" s="10" t="s">
        <v>4</v>
      </c>
      <c r="C64" s="11">
        <v>8383.9</v>
      </c>
      <c r="D64" s="11">
        <v>8288.6</v>
      </c>
      <c r="E64" s="11">
        <v>8690.4</v>
      </c>
      <c r="F64" s="12">
        <v>8388</v>
      </c>
      <c r="G64" s="11">
        <v>8120.4</v>
      </c>
      <c r="H64" s="323">
        <v>8120.4</v>
      </c>
      <c r="I64" s="326">
        <v>37.700000000000003</v>
      </c>
    </row>
    <row r="65" spans="1:10" ht="14.4" hidden="1" customHeight="1" thickBot="1" x14ac:dyDescent="0.3">
      <c r="A65" s="333"/>
      <c r="B65" s="10" t="s">
        <v>7</v>
      </c>
      <c r="C65" s="11">
        <v>13133.9</v>
      </c>
      <c r="D65" s="11">
        <f>SUM(D63:D64)</f>
        <v>13038.8</v>
      </c>
      <c r="E65" s="11">
        <f t="shared" ref="E65:H65" si="34">SUM(E63:E64)</f>
        <v>13788.3</v>
      </c>
      <c r="F65" s="11">
        <f t="shared" si="34"/>
        <v>13328.4</v>
      </c>
      <c r="G65" s="11">
        <f t="shared" si="34"/>
        <v>12844.599999999999</v>
      </c>
      <c r="H65" s="323">
        <f t="shared" si="34"/>
        <v>12844.599999999999</v>
      </c>
      <c r="I65" s="326">
        <f>SUM(I63:I64)</f>
        <v>61.400000000000006</v>
      </c>
    </row>
    <row r="66" spans="1:10" ht="14.4" hidden="1" customHeight="1" thickBot="1" x14ac:dyDescent="0.3">
      <c r="A66" s="334"/>
      <c r="B66" s="16" t="s">
        <v>6</v>
      </c>
      <c r="C66" s="204">
        <f>(C64-C63)/C64</f>
        <v>0.43342597120671755</v>
      </c>
      <c r="D66" s="204">
        <f t="shared" ref="D66:H66" si="35">(D64-D63)/D64</f>
        <v>0.42689959703689412</v>
      </c>
      <c r="E66" s="204">
        <f t="shared" si="35"/>
        <v>0.41338718586025963</v>
      </c>
      <c r="F66" s="205">
        <f t="shared" si="35"/>
        <v>0.41101573676680975</v>
      </c>
      <c r="G66" s="204">
        <f t="shared" si="35"/>
        <v>0.41823062903305258</v>
      </c>
      <c r="H66" s="324">
        <f t="shared" si="35"/>
        <v>0.41823062903305258</v>
      </c>
      <c r="I66" s="327">
        <f t="shared" ref="I66" si="36">(I64-I63)/I64</f>
        <v>0.37135278514588865</v>
      </c>
    </row>
    <row r="67" spans="1:10" x14ac:dyDescent="0.25">
      <c r="A67" s="332" t="s">
        <v>10</v>
      </c>
      <c r="B67" s="7" t="s">
        <v>3</v>
      </c>
      <c r="C67" s="305">
        <v>7472.7</v>
      </c>
      <c r="D67" s="305">
        <v>7498</v>
      </c>
      <c r="E67" s="305">
        <v>7901.7</v>
      </c>
      <c r="F67" s="306">
        <v>7755</v>
      </c>
      <c r="G67" s="305">
        <v>7543.3</v>
      </c>
      <c r="H67" s="307">
        <v>7328.2</v>
      </c>
      <c r="I67" s="316">
        <v>7335.5</v>
      </c>
    </row>
    <row r="68" spans="1:10" x14ac:dyDescent="0.25">
      <c r="A68" s="333"/>
      <c r="B68" s="10" t="s">
        <v>4</v>
      </c>
      <c r="C68" s="309">
        <v>11688.8</v>
      </c>
      <c r="D68" s="309">
        <v>11605</v>
      </c>
      <c r="E68" s="309">
        <v>12055.8</v>
      </c>
      <c r="F68" s="310">
        <v>11806.2</v>
      </c>
      <c r="G68" s="309">
        <v>11528.8</v>
      </c>
      <c r="H68" s="311">
        <v>11230</v>
      </c>
      <c r="I68" s="308">
        <v>11245.8</v>
      </c>
    </row>
    <row r="69" spans="1:10" x14ac:dyDescent="0.25">
      <c r="A69" s="333"/>
      <c r="B69" s="10" t="s">
        <v>7</v>
      </c>
      <c r="C69" s="309">
        <f>SUM(C67:C68)</f>
        <v>19161.5</v>
      </c>
      <c r="D69" s="309">
        <v>19102.900000000001</v>
      </c>
      <c r="E69" s="309">
        <f t="shared" ref="E69:G69" si="37">SUM(E67:E68)</f>
        <v>19957.5</v>
      </c>
      <c r="F69" s="309">
        <f t="shared" si="37"/>
        <v>19561.2</v>
      </c>
      <c r="G69" s="309">
        <f t="shared" si="37"/>
        <v>19072.099999999999</v>
      </c>
      <c r="H69" s="311">
        <v>18558.2</v>
      </c>
      <c r="I69" s="308">
        <v>18581.3</v>
      </c>
    </row>
    <row r="70" spans="1:10" ht="14.4" thickBot="1" x14ac:dyDescent="0.3">
      <c r="A70" s="334"/>
      <c r="B70" s="14" t="s">
        <v>6</v>
      </c>
      <c r="C70" s="201">
        <f>(C68-C67)/C68</f>
        <v>0.36069570871261375</v>
      </c>
      <c r="D70" s="201">
        <f t="shared" ref="D70:H70" si="38">(D68-D67)/D68</f>
        <v>0.35389918138733306</v>
      </c>
      <c r="E70" s="201">
        <f t="shared" si="38"/>
        <v>0.34457273677400085</v>
      </c>
      <c r="F70" s="202">
        <f t="shared" si="38"/>
        <v>0.34314173908624285</v>
      </c>
      <c r="G70" s="201">
        <f t="shared" si="38"/>
        <v>0.34569946568593429</v>
      </c>
      <c r="H70" s="321">
        <f t="shared" si="38"/>
        <v>0.34744434550311665</v>
      </c>
      <c r="I70" s="196">
        <f t="shared" ref="I70" si="39">(I68-I67)/I68</f>
        <v>0.34771203471518253</v>
      </c>
      <c r="J70" s="15"/>
    </row>
  </sheetData>
  <sheetProtection algorithmName="SHA-512" hashValue="ymjYp6kLdzbpzlQmJzpAeoDJQu/sXKmUoV7vX2OukHBHse5jTHcBycUNsmi7k5C4KssrWip3SX6ci+pxtbKEtQ==" saltValue="6uc/MK0tJ/Iq8ae5riKnHg==" spinCount="100000" sheet="1" objects="1" scenarios="1" selectLockedCells="1" selectUnlockedCells="1"/>
  <mergeCells count="16">
    <mergeCell ref="A1:I1"/>
    <mergeCell ref="A55:A58"/>
    <mergeCell ref="A59:A62"/>
    <mergeCell ref="A63:A66"/>
    <mergeCell ref="A67:A70"/>
    <mergeCell ref="A28:A31"/>
    <mergeCell ref="A32:A35"/>
    <mergeCell ref="A36:A39"/>
    <mergeCell ref="A40:A43"/>
    <mergeCell ref="A44:A47"/>
    <mergeCell ref="A51:A54"/>
    <mergeCell ref="A21:A24"/>
    <mergeCell ref="A5:A8"/>
    <mergeCell ref="A9:A12"/>
    <mergeCell ref="A13:A16"/>
    <mergeCell ref="A17:A20"/>
  </mergeCells>
  <pageMargins left="0.7" right="0.7" top="0.75" bottom="0.75" header="0.3" footer="0.3"/>
  <pageSetup paperSize="9" scale="74" orientation="portrait" r:id="rId1"/>
  <colBreaks count="1" manualBreakCount="1">
    <brk id="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CA8E-8028-46C4-B621-3FEDFB62FBE6}">
  <sheetPr>
    <tabColor theme="7" tint="0.59999389629810485"/>
    <pageSetUpPr fitToPage="1"/>
  </sheetPr>
  <dimension ref="A1:DX50"/>
  <sheetViews>
    <sheetView zoomScaleNormal="100" workbookViewId="0">
      <selection sqref="A1:I1"/>
    </sheetView>
  </sheetViews>
  <sheetFormatPr defaultColWidth="9.109375" defaultRowHeight="13.8" x14ac:dyDescent="0.25"/>
  <cols>
    <col min="1" max="16384" width="9.109375" style="3"/>
  </cols>
  <sheetData>
    <row r="1" spans="1:25" x14ac:dyDescent="0.25">
      <c r="A1" s="64" t="s">
        <v>33</v>
      </c>
    </row>
    <row r="2" spans="1:25" s="1" customFormat="1" ht="10.8" thickBot="1" x14ac:dyDescent="0.25">
      <c r="A2" s="1" t="s">
        <v>0</v>
      </c>
    </row>
    <row r="3" spans="1:25" s="1" customFormat="1" ht="14.4" thickBot="1" x14ac:dyDescent="0.3">
      <c r="A3" s="362" t="s">
        <v>21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4"/>
    </row>
    <row r="4" spans="1:25" s="1" customFormat="1" ht="14.4" thickBot="1" x14ac:dyDescent="0.3">
      <c r="A4" s="362" t="s">
        <v>22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4"/>
    </row>
    <row r="5" spans="1:25" s="1" customFormat="1" ht="14.4" thickBot="1" x14ac:dyDescent="0.3">
      <c r="A5" s="362" t="s">
        <v>34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4"/>
    </row>
    <row r="6" spans="1:25" ht="14.4" thickBot="1" x14ac:dyDescent="0.3">
      <c r="A6" s="362" t="s">
        <v>35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4"/>
    </row>
    <row r="7" spans="1:25" x14ac:dyDescent="0.25">
      <c r="A7" s="65"/>
      <c r="B7" s="370" t="s">
        <v>1</v>
      </c>
      <c r="C7" s="370"/>
      <c r="D7" s="370"/>
      <c r="E7" s="370"/>
      <c r="F7" s="365"/>
      <c r="G7" s="365"/>
      <c r="H7" s="371"/>
      <c r="I7" s="368" t="s">
        <v>11</v>
      </c>
      <c r="J7" s="366"/>
      <c r="K7" s="366"/>
      <c r="L7" s="366"/>
      <c r="M7" s="366"/>
      <c r="N7" s="366"/>
      <c r="O7" s="367"/>
      <c r="P7" s="368" t="s">
        <v>12</v>
      </c>
      <c r="Q7" s="366"/>
      <c r="R7" s="366"/>
      <c r="S7" s="366"/>
      <c r="T7" s="366"/>
      <c r="U7" s="366"/>
      <c r="V7" s="367"/>
    </row>
    <row r="8" spans="1:25" ht="15" customHeight="1" x14ac:dyDescent="0.3">
      <c r="A8" s="36"/>
      <c r="B8" s="57">
        <v>2018</v>
      </c>
      <c r="C8" s="57">
        <v>2019</v>
      </c>
      <c r="D8" s="57">
        <v>2020</v>
      </c>
      <c r="E8" s="57">
        <v>2021</v>
      </c>
      <c r="F8" s="58">
        <v>2022</v>
      </c>
      <c r="G8" s="58">
        <v>2023</v>
      </c>
      <c r="H8" s="66">
        <v>2024</v>
      </c>
      <c r="I8" s="36">
        <v>2018</v>
      </c>
      <c r="J8" s="57">
        <v>2019</v>
      </c>
      <c r="K8" s="57">
        <v>2020</v>
      </c>
      <c r="L8" s="57">
        <v>2021</v>
      </c>
      <c r="M8" s="57">
        <v>2022</v>
      </c>
      <c r="N8" s="57">
        <v>2023</v>
      </c>
      <c r="O8" s="57">
        <v>2024</v>
      </c>
      <c r="P8" s="36">
        <v>2018</v>
      </c>
      <c r="Q8" s="57">
        <v>2019</v>
      </c>
      <c r="R8" s="57">
        <v>2020</v>
      </c>
      <c r="S8" s="57">
        <v>2021</v>
      </c>
      <c r="T8" s="57">
        <v>2022</v>
      </c>
      <c r="U8" s="57">
        <v>2023</v>
      </c>
      <c r="V8" s="59">
        <v>2024</v>
      </c>
      <c r="W8" s="67"/>
    </row>
    <row r="9" spans="1:25" ht="15" customHeight="1" x14ac:dyDescent="0.3">
      <c r="A9" s="40" t="s">
        <v>3</v>
      </c>
      <c r="B9" s="11">
        <v>30.7</v>
      </c>
      <c r="C9" s="11">
        <v>30.2</v>
      </c>
      <c r="D9" s="11">
        <v>31.7</v>
      </c>
      <c r="E9" s="11">
        <v>29.3</v>
      </c>
      <c r="F9" s="12">
        <v>29.7</v>
      </c>
      <c r="G9" s="12">
        <v>30.9</v>
      </c>
      <c r="H9" s="68">
        <v>29.5</v>
      </c>
      <c r="I9" s="40">
        <v>29.1</v>
      </c>
      <c r="J9" s="11">
        <v>28.8</v>
      </c>
      <c r="K9" s="11">
        <v>30.2</v>
      </c>
      <c r="L9" s="11">
        <v>30.5</v>
      </c>
      <c r="M9" s="11">
        <v>29.9</v>
      </c>
      <c r="N9" s="11">
        <v>29.4</v>
      </c>
      <c r="O9" s="11">
        <v>29.1</v>
      </c>
      <c r="P9" s="40">
        <v>33.799999999999997</v>
      </c>
      <c r="Q9" s="11">
        <v>33.9</v>
      </c>
      <c r="R9" s="11">
        <v>35.799999999999997</v>
      </c>
      <c r="S9" s="11">
        <v>35.299999999999997</v>
      </c>
      <c r="T9" s="11">
        <v>34.5</v>
      </c>
      <c r="U9" s="11">
        <v>33.5</v>
      </c>
      <c r="V9" s="41">
        <v>33.5</v>
      </c>
      <c r="W9" s="69"/>
    </row>
    <row r="10" spans="1:25" ht="15" customHeight="1" x14ac:dyDescent="0.3">
      <c r="A10" s="40" t="s">
        <v>4</v>
      </c>
      <c r="B10" s="11">
        <v>42.9</v>
      </c>
      <c r="C10" s="11">
        <v>41.4</v>
      </c>
      <c r="D10" s="11">
        <v>43.3</v>
      </c>
      <c r="E10" s="11">
        <v>42.1</v>
      </c>
      <c r="F10" s="12">
        <v>42.1</v>
      </c>
      <c r="G10" s="12">
        <v>43.6</v>
      </c>
      <c r="H10" s="68">
        <v>43.6</v>
      </c>
      <c r="I10" s="40">
        <v>41.9</v>
      </c>
      <c r="J10" s="11">
        <v>41.1</v>
      </c>
      <c r="K10" s="11">
        <v>43.3</v>
      </c>
      <c r="L10" s="11">
        <v>43</v>
      </c>
      <c r="M10" s="11">
        <v>42.2</v>
      </c>
      <c r="N10" s="11">
        <v>41.3</v>
      </c>
      <c r="O10" s="11">
        <v>42.4</v>
      </c>
      <c r="P10" s="40">
        <v>51.6</v>
      </c>
      <c r="Q10" s="11">
        <v>51.4</v>
      </c>
      <c r="R10" s="11">
        <v>53.5</v>
      </c>
      <c r="S10" s="11">
        <v>52.6</v>
      </c>
      <c r="T10" s="11">
        <v>51.8</v>
      </c>
      <c r="U10" s="11">
        <v>50.7</v>
      </c>
      <c r="V10" s="41">
        <v>50.6</v>
      </c>
      <c r="W10" s="69"/>
    </row>
    <row r="11" spans="1:25" ht="15" customHeight="1" x14ac:dyDescent="0.3">
      <c r="A11" s="40" t="s">
        <v>7</v>
      </c>
      <c r="B11" s="11">
        <v>36.9</v>
      </c>
      <c r="C11" s="11">
        <v>35.9</v>
      </c>
      <c r="D11" s="11">
        <v>37.6</v>
      </c>
      <c r="E11" s="11">
        <v>35.700000000000003</v>
      </c>
      <c r="F11" s="12">
        <v>35.9</v>
      </c>
      <c r="G11" s="12">
        <v>37.299999999999997</v>
      </c>
      <c r="H11" s="68">
        <v>36.6</v>
      </c>
      <c r="I11" s="40">
        <v>35.6</v>
      </c>
      <c r="J11" s="11">
        <v>35</v>
      </c>
      <c r="K11" s="11">
        <v>36.799999999999997</v>
      </c>
      <c r="L11" s="11">
        <v>36.799999999999997</v>
      </c>
      <c r="M11" s="11">
        <v>36.1</v>
      </c>
      <c r="N11" s="11">
        <v>35.4</v>
      </c>
      <c r="O11" s="11">
        <v>35.799999999999997</v>
      </c>
      <c r="P11" s="40">
        <v>42.8</v>
      </c>
      <c r="Q11" s="11">
        <v>42.8</v>
      </c>
      <c r="R11" s="11">
        <v>44.8</v>
      </c>
      <c r="S11" s="11">
        <v>44.1</v>
      </c>
      <c r="T11" s="11">
        <v>43.2</v>
      </c>
      <c r="U11" s="11">
        <v>42.2</v>
      </c>
      <c r="V11" s="41">
        <v>42.1</v>
      </c>
      <c r="W11" s="69"/>
    </row>
    <row r="12" spans="1:25" ht="15" thickBot="1" x14ac:dyDescent="0.35">
      <c r="A12" s="42" t="s">
        <v>6</v>
      </c>
      <c r="B12" s="43">
        <f>B10-B9</f>
        <v>12.2</v>
      </c>
      <c r="C12" s="43">
        <f t="shared" ref="C12:O12" si="0">C10-C9</f>
        <v>11.2</v>
      </c>
      <c r="D12" s="50">
        <f t="shared" si="0"/>
        <v>11.599999999999998</v>
      </c>
      <c r="E12" s="50">
        <f t="shared" si="0"/>
        <v>12.8</v>
      </c>
      <c r="F12" s="50">
        <f t="shared" si="0"/>
        <v>12.400000000000002</v>
      </c>
      <c r="G12" s="50">
        <f t="shared" si="0"/>
        <v>12.700000000000003</v>
      </c>
      <c r="H12" s="50">
        <f t="shared" si="0"/>
        <v>14.100000000000001</v>
      </c>
      <c r="I12" s="42">
        <f>I10-I9</f>
        <v>12.799999999999997</v>
      </c>
      <c r="J12" s="43">
        <f t="shared" si="0"/>
        <v>12.3</v>
      </c>
      <c r="K12" s="43">
        <f t="shared" si="0"/>
        <v>13.099999999999998</v>
      </c>
      <c r="L12" s="50">
        <f t="shared" si="0"/>
        <v>12.5</v>
      </c>
      <c r="M12" s="50">
        <f t="shared" si="0"/>
        <v>12.300000000000004</v>
      </c>
      <c r="N12" s="50">
        <f t="shared" si="0"/>
        <v>11.899999999999999</v>
      </c>
      <c r="O12" s="50">
        <f t="shared" si="0"/>
        <v>13.299999999999997</v>
      </c>
      <c r="P12" s="42">
        <f>P10-P9</f>
        <v>17.800000000000004</v>
      </c>
      <c r="Q12" s="43">
        <f t="shared" ref="Q12:V12" si="1">Q10-Q9</f>
        <v>17.5</v>
      </c>
      <c r="R12" s="43">
        <f t="shared" si="1"/>
        <v>17.700000000000003</v>
      </c>
      <c r="S12" s="50">
        <f t="shared" si="1"/>
        <v>17.300000000000004</v>
      </c>
      <c r="T12" s="50">
        <f t="shared" si="1"/>
        <v>17.299999999999997</v>
      </c>
      <c r="U12" s="50">
        <f t="shared" si="1"/>
        <v>17.200000000000003</v>
      </c>
      <c r="V12" s="50">
        <f t="shared" si="1"/>
        <v>17.100000000000001</v>
      </c>
      <c r="W12" s="69"/>
      <c r="X12" s="3">
        <f>H12-O12</f>
        <v>0.80000000000000426</v>
      </c>
      <c r="Y12" s="3">
        <f>H12-V12</f>
        <v>-3</v>
      </c>
    </row>
    <row r="14" spans="1:25" ht="16.5" customHeight="1" thickBot="1" x14ac:dyDescent="0.3"/>
    <row r="15" spans="1:25" ht="16.5" customHeight="1" x14ac:dyDescent="0.25">
      <c r="M15" s="354" t="s">
        <v>49</v>
      </c>
      <c r="N15" s="356" t="s">
        <v>233</v>
      </c>
      <c r="O15" s="357"/>
      <c r="P15" s="358"/>
      <c r="Q15" s="359" t="s">
        <v>234</v>
      </c>
      <c r="R15" s="360"/>
      <c r="S15" s="361"/>
    </row>
    <row r="16" spans="1:25" x14ac:dyDescent="0.25">
      <c r="M16" s="355"/>
      <c r="N16" s="81" t="s">
        <v>50</v>
      </c>
      <c r="O16" s="80" t="s">
        <v>51</v>
      </c>
      <c r="P16" s="82" t="s">
        <v>52</v>
      </c>
      <c r="Q16" s="87" t="s">
        <v>50</v>
      </c>
      <c r="R16" s="88" t="s">
        <v>51</v>
      </c>
      <c r="S16" s="93" t="s">
        <v>52</v>
      </c>
      <c r="T16" s="254"/>
    </row>
    <row r="17" spans="1:20" x14ac:dyDescent="0.25">
      <c r="M17" s="60" t="s">
        <v>3</v>
      </c>
      <c r="N17" s="83">
        <f>H9-G9</f>
        <v>-1.3999999999999986</v>
      </c>
      <c r="O17" s="34">
        <f>O9-N9</f>
        <v>-0.29999999999999716</v>
      </c>
      <c r="P17" s="79">
        <f>V9-U9</f>
        <v>0</v>
      </c>
      <c r="Q17" s="89">
        <f>H9-C9</f>
        <v>-0.69999999999999929</v>
      </c>
      <c r="R17" s="90">
        <f>O9-J9</f>
        <v>0.30000000000000071</v>
      </c>
      <c r="S17" s="94">
        <f>V9-Q9</f>
        <v>-0.39999999999999858</v>
      </c>
    </row>
    <row r="18" spans="1:20" x14ac:dyDescent="0.25">
      <c r="M18" s="60" t="s">
        <v>4</v>
      </c>
      <c r="N18" s="83">
        <f>H10-G10</f>
        <v>0</v>
      </c>
      <c r="O18" s="34">
        <f>O10-N10</f>
        <v>1.1000000000000014</v>
      </c>
      <c r="P18" s="79">
        <f>V10-U10</f>
        <v>-0.10000000000000142</v>
      </c>
      <c r="Q18" s="89">
        <f>H10-C10</f>
        <v>2.2000000000000028</v>
      </c>
      <c r="R18" s="90">
        <f>O10-J10</f>
        <v>1.2999999999999972</v>
      </c>
      <c r="S18" s="94">
        <f>V10-Q10</f>
        <v>-0.79999999999999716</v>
      </c>
    </row>
    <row r="19" spans="1:20" x14ac:dyDescent="0.25">
      <c r="M19" s="60" t="s">
        <v>7</v>
      </c>
      <c r="N19" s="83">
        <f>H11-G11</f>
        <v>-0.69999999999999574</v>
      </c>
      <c r="O19" s="34">
        <f>O11-N11</f>
        <v>0.39999999999999858</v>
      </c>
      <c r="P19" s="79">
        <f>V11-U11</f>
        <v>-0.10000000000000142</v>
      </c>
      <c r="Q19" s="89">
        <f>H11-C11</f>
        <v>0.70000000000000284</v>
      </c>
      <c r="R19" s="90">
        <f>O11-J11</f>
        <v>0.79999999999999716</v>
      </c>
      <c r="S19" s="94">
        <f>V11-Q11</f>
        <v>-0.69999999999999574</v>
      </c>
    </row>
    <row r="20" spans="1:20" ht="14.4" thickBot="1" x14ac:dyDescent="0.3">
      <c r="M20" s="61" t="s">
        <v>53</v>
      </c>
      <c r="N20" s="84">
        <f>ABS(H12)- ABS(G12)</f>
        <v>1.3999999999999986</v>
      </c>
      <c r="O20" s="85">
        <f>ABS(O12)- ABS(N12)</f>
        <v>1.3999999999999986</v>
      </c>
      <c r="P20" s="86">
        <f>ABS(V12)- ABS(U12)</f>
        <v>-0.10000000000000142</v>
      </c>
      <c r="Q20" s="91">
        <f>ABS(H12)- ABS(C12)</f>
        <v>2.9000000000000021</v>
      </c>
      <c r="R20" s="92">
        <f>ABS(O12)- ABS(J12)</f>
        <v>0.99999999999999645</v>
      </c>
      <c r="S20" s="95">
        <f>ABS(V12)- ABS(Q12)</f>
        <v>-0.39999999999999858</v>
      </c>
      <c r="T20" s="255"/>
    </row>
    <row r="31" spans="1:20" x14ac:dyDescent="0.25">
      <c r="A31" s="64" t="s">
        <v>36</v>
      </c>
    </row>
    <row r="32" spans="1:20" s="1" customFormat="1" ht="10.8" thickBot="1" x14ac:dyDescent="0.25">
      <c r="A32" s="1" t="s">
        <v>0</v>
      </c>
    </row>
    <row r="33" spans="1:128" s="1" customFormat="1" ht="14.4" thickBot="1" x14ac:dyDescent="0.3">
      <c r="A33" s="362" t="s">
        <v>21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4"/>
    </row>
    <row r="34" spans="1:128" s="1" customFormat="1" ht="14.4" thickBot="1" x14ac:dyDescent="0.3">
      <c r="A34" s="362" t="s">
        <v>22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4"/>
    </row>
    <row r="35" spans="1:128" s="1" customFormat="1" ht="14.4" thickBot="1" x14ac:dyDescent="0.3">
      <c r="A35" s="362" t="s">
        <v>34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4"/>
    </row>
    <row r="36" spans="1:128" ht="14.4" thickBot="1" x14ac:dyDescent="0.3">
      <c r="A36" s="362" t="s">
        <v>37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4"/>
    </row>
    <row r="37" spans="1:128" x14ac:dyDescent="0.25">
      <c r="A37" s="35"/>
      <c r="B37" s="370" t="s">
        <v>1</v>
      </c>
      <c r="C37" s="370"/>
      <c r="D37" s="370"/>
      <c r="E37" s="370"/>
      <c r="F37" s="365"/>
      <c r="G37" s="365"/>
      <c r="H37" s="371"/>
      <c r="I37" s="368" t="s">
        <v>11</v>
      </c>
      <c r="J37" s="366"/>
      <c r="K37" s="366"/>
      <c r="L37" s="366"/>
      <c r="M37" s="366"/>
      <c r="N37" s="366"/>
      <c r="O37" s="367"/>
      <c r="P37" s="368" t="s">
        <v>12</v>
      </c>
      <c r="Q37" s="366"/>
      <c r="R37" s="366"/>
      <c r="S37" s="366"/>
      <c r="T37" s="366"/>
      <c r="U37" s="366"/>
      <c r="V37" s="367"/>
    </row>
    <row r="38" spans="1:128" x14ac:dyDescent="0.25">
      <c r="A38" s="36"/>
      <c r="B38" s="57">
        <v>2018</v>
      </c>
      <c r="C38" s="57">
        <v>2019</v>
      </c>
      <c r="D38" s="57">
        <v>2020</v>
      </c>
      <c r="E38" s="57">
        <v>2021</v>
      </c>
      <c r="F38" s="57">
        <v>2022</v>
      </c>
      <c r="G38" s="57">
        <v>2023</v>
      </c>
      <c r="H38" s="59">
        <v>2024</v>
      </c>
      <c r="I38" s="36">
        <v>2018</v>
      </c>
      <c r="J38" s="57">
        <v>2019</v>
      </c>
      <c r="K38" s="57">
        <v>2020</v>
      </c>
      <c r="L38" s="57">
        <v>2021</v>
      </c>
      <c r="M38" s="57">
        <v>2022</v>
      </c>
      <c r="N38" s="57">
        <v>2023</v>
      </c>
      <c r="O38" s="57">
        <v>2024</v>
      </c>
      <c r="P38" s="36">
        <v>2018</v>
      </c>
      <c r="Q38" s="57">
        <v>2019</v>
      </c>
      <c r="R38" s="57">
        <v>2020</v>
      </c>
      <c r="S38" s="57">
        <v>2021</v>
      </c>
      <c r="T38" s="57">
        <v>2022</v>
      </c>
      <c r="U38" s="57">
        <v>2023</v>
      </c>
      <c r="V38" s="59">
        <v>2024</v>
      </c>
    </row>
    <row r="39" spans="1:128" ht="15" customHeight="1" x14ac:dyDescent="0.25">
      <c r="A39" s="40" t="s">
        <v>3</v>
      </c>
      <c r="B39" s="11">
        <v>52.8</v>
      </c>
      <c r="C39" s="11">
        <v>57</v>
      </c>
      <c r="D39" s="11">
        <v>53.4</v>
      </c>
      <c r="E39" s="11">
        <v>50.6</v>
      </c>
      <c r="F39" s="11">
        <v>49</v>
      </c>
      <c r="G39" s="11">
        <v>51.8</v>
      </c>
      <c r="H39" s="41">
        <v>47.4</v>
      </c>
      <c r="I39" s="40">
        <v>49.4</v>
      </c>
      <c r="J39" s="11">
        <v>48.4</v>
      </c>
      <c r="K39" s="11">
        <v>49.7</v>
      </c>
      <c r="L39" s="11">
        <v>52</v>
      </c>
      <c r="M39" s="11">
        <v>48.5</v>
      </c>
      <c r="N39" s="11">
        <v>47.5</v>
      </c>
      <c r="O39" s="11">
        <v>47.2</v>
      </c>
      <c r="P39" s="40">
        <v>54.5</v>
      </c>
      <c r="Q39" s="11">
        <v>54.5</v>
      </c>
      <c r="R39" s="11">
        <v>56.6</v>
      </c>
      <c r="S39" s="11">
        <v>54.9</v>
      </c>
      <c r="T39" s="11">
        <v>54</v>
      </c>
      <c r="U39" s="11">
        <v>52.9</v>
      </c>
      <c r="V39" s="41">
        <v>54.3</v>
      </c>
    </row>
    <row r="40" spans="1:128" ht="15" customHeight="1" x14ac:dyDescent="0.25">
      <c r="A40" s="40" t="s">
        <v>4</v>
      </c>
      <c r="B40" s="11">
        <v>58.5</v>
      </c>
      <c r="C40" s="11">
        <v>56.9</v>
      </c>
      <c r="D40" s="11">
        <v>64.900000000000006</v>
      </c>
      <c r="E40" s="11">
        <v>57.9</v>
      </c>
      <c r="F40" s="11">
        <v>60.3</v>
      </c>
      <c r="G40" s="11">
        <v>58.1</v>
      </c>
      <c r="H40" s="41">
        <v>54.5</v>
      </c>
      <c r="I40" s="40">
        <v>60.5</v>
      </c>
      <c r="J40" s="11">
        <v>57.9</v>
      </c>
      <c r="K40" s="11">
        <v>60.9</v>
      </c>
      <c r="L40" s="11">
        <v>60.1</v>
      </c>
      <c r="M40" s="11">
        <v>57.3</v>
      </c>
      <c r="N40" s="11">
        <v>57.6</v>
      </c>
      <c r="O40" s="11">
        <v>60.7</v>
      </c>
      <c r="P40" s="40">
        <v>64</v>
      </c>
      <c r="Q40" s="11">
        <v>64</v>
      </c>
      <c r="R40" s="11">
        <v>67.599999999999994</v>
      </c>
      <c r="S40" s="11">
        <v>65.5</v>
      </c>
      <c r="T40" s="11">
        <v>64</v>
      </c>
      <c r="U40" s="11">
        <v>64.2</v>
      </c>
      <c r="V40" s="41">
        <v>65.400000000000006</v>
      </c>
    </row>
    <row r="41" spans="1:128" ht="15" customHeight="1" x14ac:dyDescent="0.25">
      <c r="A41" s="40" t="s">
        <v>7</v>
      </c>
      <c r="B41" s="11">
        <v>56.1</v>
      </c>
      <c r="C41" s="11">
        <v>54.5</v>
      </c>
      <c r="D41" s="11">
        <v>55.2</v>
      </c>
      <c r="E41" s="11">
        <v>52.9</v>
      </c>
      <c r="F41" s="11">
        <v>54</v>
      </c>
      <c r="G41" s="11">
        <v>54.9</v>
      </c>
      <c r="H41" s="41">
        <v>50.8</v>
      </c>
      <c r="I41" s="40">
        <v>54.8</v>
      </c>
      <c r="J41" s="11">
        <v>53</v>
      </c>
      <c r="K41" s="11">
        <v>55.1</v>
      </c>
      <c r="L41" s="11">
        <v>55.9</v>
      </c>
      <c r="M41" s="11">
        <v>52.7</v>
      </c>
      <c r="N41" s="11">
        <v>52.3</v>
      </c>
      <c r="O41" s="11">
        <v>53.7</v>
      </c>
      <c r="P41" s="40">
        <v>59.1</v>
      </c>
      <c r="Q41" s="11">
        <v>59.1</v>
      </c>
      <c r="R41" s="11">
        <v>61.9</v>
      </c>
      <c r="S41" s="11">
        <v>60</v>
      </c>
      <c r="T41" s="11">
        <v>58.8</v>
      </c>
      <c r="U41" s="11">
        <v>58.4</v>
      </c>
      <c r="V41" s="41">
        <v>59.7</v>
      </c>
    </row>
    <row r="42" spans="1:128" s="70" customFormat="1" ht="15.75" customHeight="1" thickBot="1" x14ac:dyDescent="0.3">
      <c r="A42" s="51" t="s">
        <v>6</v>
      </c>
      <c r="B42" s="50">
        <f t="shared" ref="B42:V42" si="2">B40-B39</f>
        <v>5.7000000000000028</v>
      </c>
      <c r="C42" s="50">
        <f t="shared" si="2"/>
        <v>-0.10000000000000142</v>
      </c>
      <c r="D42" s="50">
        <f t="shared" si="2"/>
        <v>11.500000000000007</v>
      </c>
      <c r="E42" s="50">
        <f t="shared" si="2"/>
        <v>7.2999999999999972</v>
      </c>
      <c r="F42" s="50">
        <f t="shared" si="2"/>
        <v>11.299999999999997</v>
      </c>
      <c r="G42" s="50">
        <f t="shared" si="2"/>
        <v>6.3000000000000043</v>
      </c>
      <c r="H42" s="50">
        <f t="shared" si="2"/>
        <v>7.1000000000000014</v>
      </c>
      <c r="I42" s="51">
        <f t="shared" si="2"/>
        <v>11.100000000000001</v>
      </c>
      <c r="J42" s="50">
        <f t="shared" si="2"/>
        <v>9.5</v>
      </c>
      <c r="K42" s="50">
        <f t="shared" si="2"/>
        <v>11.199999999999996</v>
      </c>
      <c r="L42" s="50">
        <f t="shared" si="2"/>
        <v>8.1000000000000014</v>
      </c>
      <c r="M42" s="50">
        <f t="shared" si="2"/>
        <v>8.7999999999999972</v>
      </c>
      <c r="N42" s="50">
        <f t="shared" si="2"/>
        <v>10.100000000000001</v>
      </c>
      <c r="O42" s="50">
        <f t="shared" si="2"/>
        <v>13.5</v>
      </c>
      <c r="P42" s="51">
        <f t="shared" si="2"/>
        <v>9.5</v>
      </c>
      <c r="Q42" s="50">
        <f t="shared" si="2"/>
        <v>9.5</v>
      </c>
      <c r="R42" s="50">
        <f t="shared" si="2"/>
        <v>10.999999999999993</v>
      </c>
      <c r="S42" s="50">
        <f t="shared" si="2"/>
        <v>10.600000000000001</v>
      </c>
      <c r="T42" s="50">
        <f t="shared" si="2"/>
        <v>10</v>
      </c>
      <c r="U42" s="50">
        <f t="shared" si="2"/>
        <v>11.300000000000004</v>
      </c>
      <c r="V42" s="50">
        <f t="shared" si="2"/>
        <v>11.100000000000009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</row>
    <row r="43" spans="1:128" ht="14.4" x14ac:dyDescent="0.3">
      <c r="S43" s="69"/>
      <c r="T43" s="69"/>
      <c r="U43" s="69"/>
    </row>
    <row r="44" spans="1:128" ht="14.4" thickBot="1" x14ac:dyDescent="0.3"/>
    <row r="45" spans="1:128" ht="16.5" customHeight="1" x14ac:dyDescent="0.25">
      <c r="M45" s="354" t="s">
        <v>49</v>
      </c>
      <c r="N45" s="356" t="s">
        <v>233</v>
      </c>
      <c r="O45" s="357"/>
      <c r="P45" s="358"/>
      <c r="Q45" s="359" t="s">
        <v>234</v>
      </c>
      <c r="R45" s="360"/>
      <c r="S45" s="361"/>
    </row>
    <row r="46" spans="1:128" x14ac:dyDescent="0.25">
      <c r="M46" s="355"/>
      <c r="N46" s="81" t="s">
        <v>50</v>
      </c>
      <c r="O46" s="80" t="s">
        <v>51</v>
      </c>
      <c r="P46" s="82" t="s">
        <v>52</v>
      </c>
      <c r="Q46" s="87" t="s">
        <v>50</v>
      </c>
      <c r="R46" s="88" t="s">
        <v>51</v>
      </c>
      <c r="S46" s="93" t="s">
        <v>52</v>
      </c>
      <c r="T46" s="254"/>
    </row>
    <row r="47" spans="1:128" x14ac:dyDescent="0.25">
      <c r="M47" s="60" t="s">
        <v>3</v>
      </c>
      <c r="N47" s="83">
        <f>H39-G39</f>
        <v>-4.3999999999999986</v>
      </c>
      <c r="O47" s="34">
        <f>O39-N39</f>
        <v>-0.29999999999999716</v>
      </c>
      <c r="P47" s="79">
        <f>V39-U39</f>
        <v>1.3999999999999986</v>
      </c>
      <c r="Q47" s="89">
        <f>H39-C39</f>
        <v>-9.6000000000000014</v>
      </c>
      <c r="R47" s="90">
        <f>O39-J39</f>
        <v>-1.1999999999999957</v>
      </c>
      <c r="S47" s="94">
        <f>V39-Q39</f>
        <v>-0.20000000000000284</v>
      </c>
    </row>
    <row r="48" spans="1:128" x14ac:dyDescent="0.25">
      <c r="M48" s="60" t="s">
        <v>4</v>
      </c>
      <c r="N48" s="83">
        <f>H40-G40</f>
        <v>-3.6000000000000014</v>
      </c>
      <c r="O48" s="34">
        <f>O40-N40</f>
        <v>3.1000000000000014</v>
      </c>
      <c r="P48" s="79">
        <f>V40-U40</f>
        <v>1.2000000000000028</v>
      </c>
      <c r="Q48" s="89">
        <f>H40-C40</f>
        <v>-2.3999999999999986</v>
      </c>
      <c r="R48" s="90">
        <f>O40-J40</f>
        <v>2.8000000000000043</v>
      </c>
      <c r="S48" s="94">
        <f>V40-Q40</f>
        <v>1.4000000000000057</v>
      </c>
    </row>
    <row r="49" spans="13:20" x14ac:dyDescent="0.25">
      <c r="M49" s="60" t="s">
        <v>7</v>
      </c>
      <c r="N49" s="83">
        <f>H41-G41</f>
        <v>-4.1000000000000014</v>
      </c>
      <c r="O49" s="34">
        <f>O41-N41</f>
        <v>1.4000000000000057</v>
      </c>
      <c r="P49" s="79">
        <f>V41-U41</f>
        <v>1.3000000000000043</v>
      </c>
      <c r="Q49" s="89">
        <f>H41-C41</f>
        <v>-3.7000000000000028</v>
      </c>
      <c r="R49" s="90">
        <f>O41-J41</f>
        <v>0.70000000000000284</v>
      </c>
      <c r="S49" s="94">
        <f>V41-Q41</f>
        <v>0.60000000000000142</v>
      </c>
    </row>
    <row r="50" spans="13:20" ht="14.4" thickBot="1" x14ac:dyDescent="0.3">
      <c r="M50" s="61" t="s">
        <v>53</v>
      </c>
      <c r="N50" s="84">
        <f>ABS(H42)- ABS(G42)</f>
        <v>0.79999999999999716</v>
      </c>
      <c r="O50" s="85">
        <f>ABS(O42)- ABS(N42)</f>
        <v>3.3999999999999986</v>
      </c>
      <c r="P50" s="86">
        <f>ABS(V42)- ABS(U42)</f>
        <v>-0.19999999999999574</v>
      </c>
      <c r="Q50" s="91">
        <f>ABS(H42)- ABS(C42)</f>
        <v>7</v>
      </c>
      <c r="R50" s="92">
        <f>ABS(O42)- ABS(J42)</f>
        <v>4</v>
      </c>
      <c r="S50" s="95">
        <f>ABS(V42)- ABS(Q42)</f>
        <v>1.6000000000000085</v>
      </c>
      <c r="T50" s="255"/>
    </row>
  </sheetData>
  <sheetProtection algorithmName="SHA-512" hashValue="VQES4gzoH8qZ7t4SJcsvL8Sp25L2ZI93Ea9+p/+w3bSV74S0IsgpNrN0flr+Q/qeaVGP3CH2919K7s3o7P9Q7Q==" saltValue="IiRwr45PgzTRkJrWUkZsTQ==" spinCount="100000" sheet="1" objects="1" scenarios="1" selectLockedCells="1" selectUnlockedCells="1"/>
  <mergeCells count="20">
    <mergeCell ref="A35:V35"/>
    <mergeCell ref="A3:V3"/>
    <mergeCell ref="A4:V4"/>
    <mergeCell ref="A5:V5"/>
    <mergeCell ref="A6:V6"/>
    <mergeCell ref="B7:H7"/>
    <mergeCell ref="I7:O7"/>
    <mergeCell ref="P7:V7"/>
    <mergeCell ref="M15:M16"/>
    <mergeCell ref="N15:P15"/>
    <mergeCell ref="Q15:S15"/>
    <mergeCell ref="A33:V33"/>
    <mergeCell ref="A34:V34"/>
    <mergeCell ref="A36:V36"/>
    <mergeCell ref="B37:H37"/>
    <mergeCell ref="I37:O37"/>
    <mergeCell ref="P37:V37"/>
    <mergeCell ref="M45:M46"/>
    <mergeCell ref="N45:P45"/>
    <mergeCell ref="Q45:S45"/>
  </mergeCells>
  <pageMargins left="0.7" right="0.7" top="0.75" bottom="0.75" header="0.3" footer="0.3"/>
  <pageSetup paperSize="9" scale="75" fitToHeight="0" orientation="landscape" r:id="rId1"/>
  <rowBreaks count="1" manualBreakCount="1">
    <brk id="30" max="16383" man="1"/>
  </rowBreaks>
  <colBreaks count="1" manualBreakCount="1">
    <brk id="22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DU50"/>
  <sheetViews>
    <sheetView zoomScaleNormal="100" workbookViewId="0"/>
  </sheetViews>
  <sheetFormatPr defaultColWidth="9.109375" defaultRowHeight="13.8" x14ac:dyDescent="0.25"/>
  <cols>
    <col min="1" max="16384" width="9.109375" style="3"/>
  </cols>
  <sheetData>
    <row r="1" spans="1:20" x14ac:dyDescent="0.25">
      <c r="A1" s="64" t="s">
        <v>33</v>
      </c>
    </row>
    <row r="2" spans="1:20" s="1" customFormat="1" ht="10.8" thickBot="1" x14ac:dyDescent="0.25">
      <c r="A2" s="1" t="s">
        <v>0</v>
      </c>
    </row>
    <row r="3" spans="1:20" s="1" customFormat="1" ht="14.4" thickBot="1" x14ac:dyDescent="0.3">
      <c r="A3" s="362" t="s">
        <v>21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4"/>
    </row>
    <row r="4" spans="1:20" s="1" customFormat="1" ht="14.4" thickBot="1" x14ac:dyDescent="0.3">
      <c r="A4" s="362" t="s">
        <v>22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4"/>
    </row>
    <row r="5" spans="1:20" s="1" customFormat="1" ht="14.4" thickBot="1" x14ac:dyDescent="0.3">
      <c r="A5" s="362" t="s">
        <v>34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4"/>
    </row>
    <row r="6" spans="1:20" ht="14.4" thickBot="1" x14ac:dyDescent="0.3">
      <c r="A6" s="362" t="s">
        <v>35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4"/>
    </row>
    <row r="7" spans="1:20" x14ac:dyDescent="0.25">
      <c r="A7" s="65"/>
      <c r="B7" s="370" t="s">
        <v>1</v>
      </c>
      <c r="C7" s="370"/>
      <c r="D7" s="370"/>
      <c r="E7" s="370"/>
      <c r="F7" s="365"/>
      <c r="G7" s="371"/>
      <c r="H7" s="368" t="s">
        <v>11</v>
      </c>
      <c r="I7" s="366"/>
      <c r="J7" s="366"/>
      <c r="K7" s="366"/>
      <c r="L7" s="366"/>
      <c r="M7" s="367"/>
      <c r="N7" s="368" t="s">
        <v>12</v>
      </c>
      <c r="O7" s="366"/>
      <c r="P7" s="366"/>
      <c r="Q7" s="366"/>
      <c r="R7" s="366"/>
      <c r="S7" s="367"/>
    </row>
    <row r="8" spans="1:20" ht="15" customHeight="1" x14ac:dyDescent="0.3">
      <c r="A8" s="36"/>
      <c r="B8" s="57">
        <v>2018</v>
      </c>
      <c r="C8" s="57">
        <v>2019</v>
      </c>
      <c r="D8" s="57">
        <v>2020</v>
      </c>
      <c r="E8" s="57">
        <v>2021</v>
      </c>
      <c r="F8" s="58">
        <v>2022</v>
      </c>
      <c r="G8" s="66">
        <v>2023</v>
      </c>
      <c r="H8" s="36">
        <v>2018</v>
      </c>
      <c r="I8" s="57">
        <v>2019</v>
      </c>
      <c r="J8" s="57">
        <v>2020</v>
      </c>
      <c r="K8" s="57">
        <v>2021</v>
      </c>
      <c r="L8" s="57">
        <v>2022</v>
      </c>
      <c r="M8" s="57">
        <v>2023</v>
      </c>
      <c r="N8" s="36">
        <v>2018</v>
      </c>
      <c r="O8" s="57">
        <v>2019</v>
      </c>
      <c r="P8" s="57">
        <v>2020</v>
      </c>
      <c r="Q8" s="57">
        <v>2021</v>
      </c>
      <c r="R8" s="57">
        <v>2022</v>
      </c>
      <c r="S8" s="59">
        <v>2023</v>
      </c>
      <c r="T8" s="67"/>
    </row>
    <row r="9" spans="1:20" ht="15" customHeight="1" x14ac:dyDescent="0.3">
      <c r="A9" s="40" t="s">
        <v>3</v>
      </c>
      <c r="B9" s="11">
        <v>30.7</v>
      </c>
      <c r="C9" s="11">
        <v>30.2</v>
      </c>
      <c r="D9" s="11">
        <v>31.7</v>
      </c>
      <c r="E9" s="11">
        <v>29.3</v>
      </c>
      <c r="F9" s="12">
        <v>29.7</v>
      </c>
      <c r="G9" s="68">
        <v>30.9</v>
      </c>
      <c r="H9" s="40">
        <v>29.1</v>
      </c>
      <c r="I9" s="11">
        <v>28.8</v>
      </c>
      <c r="J9" s="11">
        <v>30.2</v>
      </c>
      <c r="K9" s="11">
        <v>30.5</v>
      </c>
      <c r="L9" s="11">
        <v>29.9</v>
      </c>
      <c r="M9" s="11">
        <v>29.4</v>
      </c>
      <c r="N9" s="40">
        <v>33.799999999999997</v>
      </c>
      <c r="O9" s="11">
        <v>33.9</v>
      </c>
      <c r="P9" s="11">
        <v>35.799999999999997</v>
      </c>
      <c r="Q9" s="11">
        <v>35.299999999999997</v>
      </c>
      <c r="R9" s="11">
        <v>34.5</v>
      </c>
      <c r="S9" s="41">
        <v>33.5</v>
      </c>
      <c r="T9" s="69"/>
    </row>
    <row r="10" spans="1:20" ht="15" customHeight="1" x14ac:dyDescent="0.3">
      <c r="A10" s="40" t="s">
        <v>4</v>
      </c>
      <c r="B10" s="11">
        <v>42.9</v>
      </c>
      <c r="C10" s="11">
        <v>41.4</v>
      </c>
      <c r="D10" s="11">
        <v>43.3</v>
      </c>
      <c r="E10" s="11">
        <v>42.1</v>
      </c>
      <c r="F10" s="12">
        <v>42.1</v>
      </c>
      <c r="G10" s="68">
        <v>43.6</v>
      </c>
      <c r="H10" s="40">
        <v>41.9</v>
      </c>
      <c r="I10" s="11">
        <v>41.1</v>
      </c>
      <c r="J10" s="11">
        <v>43.3</v>
      </c>
      <c r="K10" s="11">
        <v>43</v>
      </c>
      <c r="L10" s="11">
        <v>42.2</v>
      </c>
      <c r="M10" s="11">
        <v>41.3</v>
      </c>
      <c r="N10" s="40">
        <v>51.6</v>
      </c>
      <c r="O10" s="11">
        <v>51.4</v>
      </c>
      <c r="P10" s="11">
        <v>53.5</v>
      </c>
      <c r="Q10" s="11">
        <v>52.6</v>
      </c>
      <c r="R10" s="11">
        <v>51.8</v>
      </c>
      <c r="S10" s="41">
        <v>50.7</v>
      </c>
      <c r="T10" s="69"/>
    </row>
    <row r="11" spans="1:20" ht="15" customHeight="1" x14ac:dyDescent="0.3">
      <c r="A11" s="40" t="s">
        <v>7</v>
      </c>
      <c r="B11" s="11">
        <v>36.9</v>
      </c>
      <c r="C11" s="11">
        <v>35.9</v>
      </c>
      <c r="D11" s="11">
        <v>37.6</v>
      </c>
      <c r="E11" s="11">
        <v>35.700000000000003</v>
      </c>
      <c r="F11" s="12">
        <v>35.9</v>
      </c>
      <c r="G11" s="68">
        <v>37.299999999999997</v>
      </c>
      <c r="H11" s="40">
        <v>35.6</v>
      </c>
      <c r="I11" s="11">
        <v>35</v>
      </c>
      <c r="J11" s="11">
        <v>36.799999999999997</v>
      </c>
      <c r="K11" s="11">
        <v>36.799999999999997</v>
      </c>
      <c r="L11" s="11">
        <v>36.1</v>
      </c>
      <c r="M11" s="11">
        <v>35.4</v>
      </c>
      <c r="N11" s="40">
        <v>42.8</v>
      </c>
      <c r="O11" s="11">
        <v>42.8</v>
      </c>
      <c r="P11" s="11">
        <v>44.8</v>
      </c>
      <c r="Q11" s="11">
        <v>44.1</v>
      </c>
      <c r="R11" s="11">
        <v>43.2</v>
      </c>
      <c r="S11" s="41">
        <v>42.2</v>
      </c>
      <c r="T11" s="69"/>
    </row>
    <row r="12" spans="1:20" ht="15" thickBot="1" x14ac:dyDescent="0.35">
      <c r="A12" s="42" t="s">
        <v>6</v>
      </c>
      <c r="B12" s="43">
        <f>B10-B9</f>
        <v>12.2</v>
      </c>
      <c r="C12" s="43">
        <f t="shared" ref="C12:M12" si="0">C10-C9</f>
        <v>11.2</v>
      </c>
      <c r="D12" s="50">
        <f t="shared" si="0"/>
        <v>11.599999999999998</v>
      </c>
      <c r="E12" s="50">
        <f t="shared" si="0"/>
        <v>12.8</v>
      </c>
      <c r="F12" s="50">
        <f t="shared" si="0"/>
        <v>12.400000000000002</v>
      </c>
      <c r="G12" s="50">
        <f t="shared" si="0"/>
        <v>12.700000000000003</v>
      </c>
      <c r="H12" s="42">
        <f>H10-H9</f>
        <v>12.799999999999997</v>
      </c>
      <c r="I12" s="43">
        <f t="shared" si="0"/>
        <v>12.3</v>
      </c>
      <c r="J12" s="43">
        <f t="shared" si="0"/>
        <v>13.099999999999998</v>
      </c>
      <c r="K12" s="50">
        <f t="shared" si="0"/>
        <v>12.5</v>
      </c>
      <c r="L12" s="50">
        <f t="shared" si="0"/>
        <v>12.300000000000004</v>
      </c>
      <c r="M12" s="50">
        <f t="shared" si="0"/>
        <v>11.899999999999999</v>
      </c>
      <c r="N12" s="42">
        <f>N10-N9</f>
        <v>17.800000000000004</v>
      </c>
      <c r="O12" s="43">
        <f t="shared" ref="O12:S12" si="1">O10-O9</f>
        <v>17.5</v>
      </c>
      <c r="P12" s="43">
        <f t="shared" si="1"/>
        <v>17.700000000000003</v>
      </c>
      <c r="Q12" s="43">
        <f t="shared" si="1"/>
        <v>17.300000000000004</v>
      </c>
      <c r="R12" s="43">
        <f t="shared" si="1"/>
        <v>17.299999999999997</v>
      </c>
      <c r="S12" s="43">
        <f t="shared" si="1"/>
        <v>17.200000000000003</v>
      </c>
      <c r="T12" s="69"/>
    </row>
    <row r="14" spans="1:20" ht="16.5" customHeight="1" thickBot="1" x14ac:dyDescent="0.3"/>
    <row r="15" spans="1:20" x14ac:dyDescent="0.25">
      <c r="L15" s="354" t="s">
        <v>49</v>
      </c>
      <c r="M15" s="356" t="s">
        <v>40</v>
      </c>
      <c r="N15" s="357"/>
      <c r="O15" s="358"/>
      <c r="P15" s="359" t="s">
        <v>41</v>
      </c>
      <c r="Q15" s="360"/>
      <c r="R15" s="361"/>
    </row>
    <row r="16" spans="1:20" x14ac:dyDescent="0.25">
      <c r="L16" s="355"/>
      <c r="M16" s="81" t="s">
        <v>50</v>
      </c>
      <c r="N16" s="80" t="s">
        <v>51</v>
      </c>
      <c r="O16" s="82" t="s">
        <v>52</v>
      </c>
      <c r="P16" s="87" t="s">
        <v>50</v>
      </c>
      <c r="Q16" s="88" t="s">
        <v>51</v>
      </c>
      <c r="R16" s="93" t="s">
        <v>52</v>
      </c>
    </row>
    <row r="17" spans="1:18" x14ac:dyDescent="0.25">
      <c r="L17" s="60" t="s">
        <v>3</v>
      </c>
      <c r="M17" s="83">
        <f>G9-F9</f>
        <v>1.1999999999999993</v>
      </c>
      <c r="N17" s="34">
        <f>M9-L9</f>
        <v>-0.5</v>
      </c>
      <c r="O17" s="79">
        <f>S9-R9</f>
        <v>-1</v>
      </c>
      <c r="P17" s="89">
        <f>G9-C9</f>
        <v>0.69999999999999929</v>
      </c>
      <c r="Q17" s="90">
        <f>M9-I9</f>
        <v>0.59999999999999787</v>
      </c>
      <c r="R17" s="94">
        <f>S9-O9</f>
        <v>-0.39999999999999858</v>
      </c>
    </row>
    <row r="18" spans="1:18" x14ac:dyDescent="0.25">
      <c r="L18" s="60" t="s">
        <v>4</v>
      </c>
      <c r="M18" s="83">
        <f t="shared" ref="M18:M19" si="2">G10-F10</f>
        <v>1.5</v>
      </c>
      <c r="N18" s="34">
        <f t="shared" ref="N18:N19" si="3">M10-L10</f>
        <v>-0.90000000000000568</v>
      </c>
      <c r="O18" s="79">
        <f t="shared" ref="O18:O19" si="4">S10-R10</f>
        <v>-1.0999999999999943</v>
      </c>
      <c r="P18" s="89">
        <f t="shared" ref="P18:P19" si="5">G10-C10</f>
        <v>2.2000000000000028</v>
      </c>
      <c r="Q18" s="90">
        <f t="shared" ref="Q18:Q19" si="6">M10-I10</f>
        <v>0.19999999999999574</v>
      </c>
      <c r="R18" s="94">
        <f t="shared" ref="R18:R19" si="7">S10-O10</f>
        <v>-0.69999999999999574</v>
      </c>
    </row>
    <row r="19" spans="1:18" x14ac:dyDescent="0.25">
      <c r="L19" s="60" t="s">
        <v>7</v>
      </c>
      <c r="M19" s="83">
        <f t="shared" si="2"/>
        <v>1.3999999999999986</v>
      </c>
      <c r="N19" s="34">
        <f t="shared" si="3"/>
        <v>-0.70000000000000284</v>
      </c>
      <c r="O19" s="79">
        <f t="shared" si="4"/>
        <v>-1</v>
      </c>
      <c r="P19" s="89">
        <f t="shared" si="5"/>
        <v>1.3999999999999986</v>
      </c>
      <c r="Q19" s="90">
        <f t="shared" si="6"/>
        <v>0.39999999999999858</v>
      </c>
      <c r="R19" s="94">
        <f t="shared" si="7"/>
        <v>-0.59999999999999432</v>
      </c>
    </row>
    <row r="20" spans="1:18" ht="14.4" thickBot="1" x14ac:dyDescent="0.3">
      <c r="L20" s="61" t="s">
        <v>53</v>
      </c>
      <c r="M20" s="84">
        <f>ABS(G12)- ABS(F12)</f>
        <v>0.30000000000000071</v>
      </c>
      <c r="N20" s="85">
        <f>ABS(M12)- ABS(L12)</f>
        <v>-0.40000000000000568</v>
      </c>
      <c r="O20" s="86">
        <f>ABS(S12)- ABS(R12)</f>
        <v>-9.9999999999994316E-2</v>
      </c>
      <c r="P20" s="91">
        <f>ABS(G12)- ABS(C12)</f>
        <v>1.5000000000000036</v>
      </c>
      <c r="Q20" s="92">
        <f>ABS(M12)- ABS(I12)</f>
        <v>-0.40000000000000213</v>
      </c>
      <c r="R20" s="95">
        <f>ABS(S12)- ABS(O12)</f>
        <v>-0.29999999999999716</v>
      </c>
    </row>
    <row r="31" spans="1:18" x14ac:dyDescent="0.25">
      <c r="A31" s="64" t="s">
        <v>36</v>
      </c>
    </row>
    <row r="32" spans="1:18" s="1" customFormat="1" ht="10.8" thickBot="1" x14ac:dyDescent="0.25">
      <c r="A32" s="1" t="s">
        <v>0</v>
      </c>
    </row>
    <row r="33" spans="1:125" s="1" customFormat="1" ht="14.4" thickBot="1" x14ac:dyDescent="0.3">
      <c r="A33" s="362" t="s">
        <v>21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4"/>
    </row>
    <row r="34" spans="1:125" s="1" customFormat="1" ht="14.4" thickBot="1" x14ac:dyDescent="0.3">
      <c r="A34" s="362" t="s">
        <v>22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4"/>
    </row>
    <row r="35" spans="1:125" s="1" customFormat="1" ht="14.4" thickBot="1" x14ac:dyDescent="0.3">
      <c r="A35" s="362" t="s">
        <v>34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4"/>
    </row>
    <row r="36" spans="1:125" ht="14.4" thickBot="1" x14ac:dyDescent="0.3">
      <c r="A36" s="362" t="s">
        <v>37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4"/>
    </row>
    <row r="37" spans="1:125" x14ac:dyDescent="0.25">
      <c r="A37" s="35"/>
      <c r="B37" s="370" t="s">
        <v>1</v>
      </c>
      <c r="C37" s="370"/>
      <c r="D37" s="370"/>
      <c r="E37" s="370"/>
      <c r="F37" s="365"/>
      <c r="G37" s="371"/>
      <c r="H37" s="368" t="s">
        <v>11</v>
      </c>
      <c r="I37" s="366"/>
      <c r="J37" s="366"/>
      <c r="K37" s="366"/>
      <c r="L37" s="366"/>
      <c r="M37" s="367"/>
      <c r="N37" s="368" t="s">
        <v>12</v>
      </c>
      <c r="O37" s="366"/>
      <c r="P37" s="366"/>
      <c r="Q37" s="366"/>
      <c r="R37" s="366"/>
      <c r="S37" s="367"/>
    </row>
    <row r="38" spans="1:125" x14ac:dyDescent="0.25">
      <c r="A38" s="36"/>
      <c r="B38" s="57">
        <v>2018</v>
      </c>
      <c r="C38" s="57">
        <v>2019</v>
      </c>
      <c r="D38" s="57">
        <v>2020</v>
      </c>
      <c r="E38" s="57">
        <v>2021</v>
      </c>
      <c r="F38" s="57">
        <v>2022</v>
      </c>
      <c r="G38" s="59">
        <v>2023</v>
      </c>
      <c r="H38" s="36">
        <v>2018</v>
      </c>
      <c r="I38" s="57">
        <v>2019</v>
      </c>
      <c r="J38" s="57">
        <v>2020</v>
      </c>
      <c r="K38" s="57">
        <v>2021</v>
      </c>
      <c r="L38" s="57">
        <v>2022</v>
      </c>
      <c r="M38" s="57">
        <v>2023</v>
      </c>
      <c r="N38" s="36">
        <v>2018</v>
      </c>
      <c r="O38" s="57">
        <v>2019</v>
      </c>
      <c r="P38" s="57">
        <v>2020</v>
      </c>
      <c r="Q38" s="57">
        <v>2021</v>
      </c>
      <c r="R38" s="57">
        <v>2022</v>
      </c>
      <c r="S38" s="59">
        <v>2023</v>
      </c>
    </row>
    <row r="39" spans="1:125" ht="15" customHeight="1" x14ac:dyDescent="0.25">
      <c r="A39" s="40" t="s">
        <v>3</v>
      </c>
      <c r="B39" s="11">
        <v>52.8</v>
      </c>
      <c r="C39" s="11">
        <v>57</v>
      </c>
      <c r="D39" s="11">
        <v>53.4</v>
      </c>
      <c r="E39" s="11">
        <v>50.6</v>
      </c>
      <c r="F39" s="11">
        <v>49</v>
      </c>
      <c r="G39" s="41">
        <v>51.8</v>
      </c>
      <c r="H39" s="40">
        <v>49.4</v>
      </c>
      <c r="I39" s="11">
        <v>48.4</v>
      </c>
      <c r="J39" s="11">
        <v>49.7</v>
      </c>
      <c r="K39" s="11">
        <v>52</v>
      </c>
      <c r="L39" s="11">
        <v>48.5</v>
      </c>
      <c r="M39" s="11">
        <v>47.5</v>
      </c>
      <c r="N39" s="40">
        <v>54.5</v>
      </c>
      <c r="O39" s="11">
        <v>54.5</v>
      </c>
      <c r="P39" s="11">
        <v>56.6</v>
      </c>
      <c r="Q39" s="11">
        <v>54.9</v>
      </c>
      <c r="R39" s="11">
        <v>54</v>
      </c>
      <c r="S39" s="41">
        <v>52.9</v>
      </c>
    </row>
    <row r="40" spans="1:125" ht="15" customHeight="1" x14ac:dyDescent="0.25">
      <c r="A40" s="40" t="s">
        <v>4</v>
      </c>
      <c r="B40" s="11">
        <v>58.5</v>
      </c>
      <c r="C40" s="11">
        <v>56.9</v>
      </c>
      <c r="D40" s="11">
        <v>64.900000000000006</v>
      </c>
      <c r="E40" s="11">
        <v>57.9</v>
      </c>
      <c r="F40" s="11">
        <v>60.3</v>
      </c>
      <c r="G40" s="41">
        <v>58.1</v>
      </c>
      <c r="H40" s="40">
        <v>60.5</v>
      </c>
      <c r="I40" s="11">
        <v>57.9</v>
      </c>
      <c r="J40" s="11">
        <v>60.9</v>
      </c>
      <c r="K40" s="11">
        <v>60.1</v>
      </c>
      <c r="L40" s="11">
        <v>57.3</v>
      </c>
      <c r="M40" s="11">
        <v>57.6</v>
      </c>
      <c r="N40" s="40">
        <v>64</v>
      </c>
      <c r="O40" s="11">
        <v>64</v>
      </c>
      <c r="P40" s="11">
        <v>67.599999999999994</v>
      </c>
      <c r="Q40" s="11">
        <v>65.5</v>
      </c>
      <c r="R40" s="11">
        <v>64</v>
      </c>
      <c r="S40" s="41">
        <v>64.2</v>
      </c>
    </row>
    <row r="41" spans="1:125" ht="15" customHeight="1" x14ac:dyDescent="0.25">
      <c r="A41" s="40" t="s">
        <v>7</v>
      </c>
      <c r="B41" s="11">
        <v>56.1</v>
      </c>
      <c r="C41" s="11">
        <v>54.5</v>
      </c>
      <c r="D41" s="11">
        <v>55.2</v>
      </c>
      <c r="E41" s="11">
        <v>52.9</v>
      </c>
      <c r="F41" s="11">
        <v>54</v>
      </c>
      <c r="G41" s="41">
        <v>54.9</v>
      </c>
      <c r="H41" s="40">
        <v>54.8</v>
      </c>
      <c r="I41" s="11">
        <v>53</v>
      </c>
      <c r="J41" s="11">
        <v>55.1</v>
      </c>
      <c r="K41" s="11">
        <v>55.9</v>
      </c>
      <c r="L41" s="11">
        <v>52.7</v>
      </c>
      <c r="M41" s="11">
        <v>52.3</v>
      </c>
      <c r="N41" s="40">
        <v>59.1</v>
      </c>
      <c r="O41" s="11">
        <v>59.1</v>
      </c>
      <c r="P41" s="11">
        <v>61.9</v>
      </c>
      <c r="Q41" s="11">
        <v>60</v>
      </c>
      <c r="R41" s="11">
        <v>58.8</v>
      </c>
      <c r="S41" s="41">
        <v>58.4</v>
      </c>
    </row>
    <row r="42" spans="1:125" s="70" customFormat="1" ht="15.75" customHeight="1" thickBot="1" x14ac:dyDescent="0.3">
      <c r="A42" s="51" t="s">
        <v>6</v>
      </c>
      <c r="B42" s="50">
        <f t="shared" ref="B42:S42" si="8">B40-B39</f>
        <v>5.7000000000000028</v>
      </c>
      <c r="C42" s="50">
        <f t="shared" si="8"/>
        <v>-0.10000000000000142</v>
      </c>
      <c r="D42" s="50">
        <f t="shared" si="8"/>
        <v>11.500000000000007</v>
      </c>
      <c r="E42" s="50">
        <f t="shared" si="8"/>
        <v>7.2999999999999972</v>
      </c>
      <c r="F42" s="50">
        <f t="shared" si="8"/>
        <v>11.299999999999997</v>
      </c>
      <c r="G42" s="50">
        <f t="shared" si="8"/>
        <v>6.3000000000000043</v>
      </c>
      <c r="H42" s="51">
        <f t="shared" si="8"/>
        <v>11.100000000000001</v>
      </c>
      <c r="I42" s="50">
        <f t="shared" si="8"/>
        <v>9.5</v>
      </c>
      <c r="J42" s="50">
        <f t="shared" si="8"/>
        <v>11.199999999999996</v>
      </c>
      <c r="K42" s="50">
        <f t="shared" si="8"/>
        <v>8.1000000000000014</v>
      </c>
      <c r="L42" s="50">
        <f t="shared" si="8"/>
        <v>8.7999999999999972</v>
      </c>
      <c r="M42" s="50">
        <f t="shared" si="8"/>
        <v>10.100000000000001</v>
      </c>
      <c r="N42" s="51">
        <f t="shared" si="8"/>
        <v>9.5</v>
      </c>
      <c r="O42" s="50">
        <f t="shared" si="8"/>
        <v>9.5</v>
      </c>
      <c r="P42" s="50">
        <f t="shared" si="8"/>
        <v>10.999999999999993</v>
      </c>
      <c r="Q42" s="50">
        <f t="shared" si="8"/>
        <v>10.600000000000001</v>
      </c>
      <c r="R42" s="50">
        <f t="shared" si="8"/>
        <v>10</v>
      </c>
      <c r="S42" s="50">
        <f t="shared" si="8"/>
        <v>11.300000000000004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</row>
    <row r="43" spans="1:125" ht="14.4" x14ac:dyDescent="0.3">
      <c r="Q43" s="69"/>
      <c r="R43" s="69"/>
    </row>
    <row r="44" spans="1:125" ht="14.4" thickBot="1" x14ac:dyDescent="0.3"/>
    <row r="45" spans="1:125" x14ac:dyDescent="0.25">
      <c r="L45" s="354" t="s">
        <v>49</v>
      </c>
      <c r="M45" s="356" t="s">
        <v>40</v>
      </c>
      <c r="N45" s="357"/>
      <c r="O45" s="358"/>
      <c r="P45" s="359" t="s">
        <v>41</v>
      </c>
      <c r="Q45" s="360"/>
      <c r="R45" s="361"/>
    </row>
    <row r="46" spans="1:125" x14ac:dyDescent="0.25">
      <c r="L46" s="355"/>
      <c r="M46" s="81" t="s">
        <v>50</v>
      </c>
      <c r="N46" s="80" t="s">
        <v>51</v>
      </c>
      <c r="O46" s="82" t="s">
        <v>52</v>
      </c>
      <c r="P46" s="87" t="s">
        <v>50</v>
      </c>
      <c r="Q46" s="88" t="s">
        <v>51</v>
      </c>
      <c r="R46" s="93" t="s">
        <v>52</v>
      </c>
    </row>
    <row r="47" spans="1:125" x14ac:dyDescent="0.25">
      <c r="L47" s="60" t="s">
        <v>3</v>
      </c>
      <c r="M47" s="83">
        <f>G39-F39</f>
        <v>2.7999999999999972</v>
      </c>
      <c r="N47" s="34">
        <f>M39-L39</f>
        <v>-1</v>
      </c>
      <c r="O47" s="79">
        <f>S39-R39</f>
        <v>-1.1000000000000014</v>
      </c>
      <c r="P47" s="89">
        <f>G39-C39</f>
        <v>-5.2000000000000028</v>
      </c>
      <c r="Q47" s="90">
        <f>M39-I39</f>
        <v>-0.89999999999999858</v>
      </c>
      <c r="R47" s="94">
        <f>S39-O39</f>
        <v>-1.6000000000000014</v>
      </c>
    </row>
    <row r="48" spans="1:125" x14ac:dyDescent="0.25">
      <c r="L48" s="60" t="s">
        <v>4</v>
      </c>
      <c r="M48" s="83">
        <f t="shared" ref="M48:M49" si="9">G40-F40</f>
        <v>-2.1999999999999957</v>
      </c>
      <c r="N48" s="34">
        <f t="shared" ref="N48:N49" si="10">M40-L40</f>
        <v>0.30000000000000426</v>
      </c>
      <c r="O48" s="79">
        <f t="shared" ref="O48:O49" si="11">S40-R40</f>
        <v>0.20000000000000284</v>
      </c>
      <c r="P48" s="89">
        <f t="shared" ref="P48:P49" si="12">G40-C40</f>
        <v>1.2000000000000028</v>
      </c>
      <c r="Q48" s="90">
        <f t="shared" ref="Q48:Q49" si="13">M40-I40</f>
        <v>-0.29999999999999716</v>
      </c>
      <c r="R48" s="94">
        <f t="shared" ref="R48:R49" si="14">S40-O40</f>
        <v>0.20000000000000284</v>
      </c>
    </row>
    <row r="49" spans="11:18" x14ac:dyDescent="0.25">
      <c r="K49" s="53"/>
      <c r="L49" s="60" t="s">
        <v>7</v>
      </c>
      <c r="M49" s="83">
        <f t="shared" si="9"/>
        <v>0.89999999999999858</v>
      </c>
      <c r="N49" s="34">
        <f t="shared" si="10"/>
        <v>-0.40000000000000568</v>
      </c>
      <c r="O49" s="79">
        <f t="shared" si="11"/>
        <v>-0.39999999999999858</v>
      </c>
      <c r="P49" s="89">
        <f t="shared" si="12"/>
        <v>0.39999999999999858</v>
      </c>
      <c r="Q49" s="90">
        <f t="shared" si="13"/>
        <v>-0.70000000000000284</v>
      </c>
      <c r="R49" s="94">
        <f t="shared" si="14"/>
        <v>-0.70000000000000284</v>
      </c>
    </row>
    <row r="50" spans="11:18" ht="14.4" thickBot="1" x14ac:dyDescent="0.3">
      <c r="L50" s="61" t="s">
        <v>53</v>
      </c>
      <c r="M50" s="84">
        <f>ABS(G42)- ABS(F42)</f>
        <v>-4.9999999999999929</v>
      </c>
      <c r="N50" s="85">
        <f>ABS(M42)- ABS(L42)</f>
        <v>1.3000000000000043</v>
      </c>
      <c r="O50" s="86">
        <f>ABS(S42)- ABS(R42)</f>
        <v>1.3000000000000043</v>
      </c>
      <c r="P50" s="91">
        <f>ABS(G42)- ABS(C42)</f>
        <v>6.2000000000000028</v>
      </c>
      <c r="Q50" s="92">
        <f>ABS(M42)- ABS(I42)</f>
        <v>0.60000000000000142</v>
      </c>
      <c r="R50" s="95">
        <f>ABS(S42)- ABS(O42)</f>
        <v>1.8000000000000043</v>
      </c>
    </row>
  </sheetData>
  <mergeCells count="20">
    <mergeCell ref="A3:S3"/>
    <mergeCell ref="A4:S4"/>
    <mergeCell ref="A5:S5"/>
    <mergeCell ref="A6:S6"/>
    <mergeCell ref="B7:G7"/>
    <mergeCell ref="H7:M7"/>
    <mergeCell ref="N7:S7"/>
    <mergeCell ref="L45:L46"/>
    <mergeCell ref="M45:O45"/>
    <mergeCell ref="P45:R45"/>
    <mergeCell ref="L15:L16"/>
    <mergeCell ref="M15:O15"/>
    <mergeCell ref="P15:R15"/>
    <mergeCell ref="A33:S33"/>
    <mergeCell ref="A34:S34"/>
    <mergeCell ref="A35:S35"/>
    <mergeCell ref="A36:S36"/>
    <mergeCell ref="B37:G37"/>
    <mergeCell ref="H37:M37"/>
    <mergeCell ref="N37:S37"/>
  </mergeCells>
  <pageMargins left="0.7" right="0.7" top="0.75" bottom="0.75" header="0.3" footer="0.3"/>
  <pageSetup paperSize="9" scale="75" fitToHeight="0" orientation="landscape" r:id="rId1"/>
  <rowBreaks count="1" manualBreakCount="1">
    <brk id="30" max="16383" man="1"/>
  </rowBreaks>
  <colBreaks count="1" manualBreakCount="1">
    <brk id="1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CD059-9E15-4C91-A1C3-576FCD778D3A}">
  <sheetPr>
    <tabColor theme="8"/>
  </sheetPr>
  <dimension ref="A1:AH59"/>
  <sheetViews>
    <sheetView zoomScaleNormal="100" workbookViewId="0">
      <selection activeCell="F32" sqref="F32"/>
    </sheetView>
  </sheetViews>
  <sheetFormatPr defaultRowHeight="14.4" x14ac:dyDescent="0.3"/>
  <cols>
    <col min="1" max="1" width="22.88671875" customWidth="1"/>
    <col min="2" max="5" width="20.6640625" customWidth="1"/>
    <col min="6" max="6" width="26.6640625" customWidth="1"/>
    <col min="7" max="9" width="20.6640625" customWidth="1"/>
    <col min="10" max="10" width="24.5546875" customWidth="1"/>
    <col min="11" max="11" width="20" customWidth="1"/>
    <col min="12" max="25" width="20.6640625" customWidth="1"/>
  </cols>
  <sheetData>
    <row r="1" spans="1:34" x14ac:dyDescent="0.3">
      <c r="A1" s="157" t="s">
        <v>237</v>
      </c>
    </row>
    <row r="2" spans="1:34" ht="15" thickBot="1" x14ac:dyDescent="0.35">
      <c r="A2" t="s">
        <v>69</v>
      </c>
    </row>
    <row r="3" spans="1:34" ht="14.4" customHeight="1" x14ac:dyDescent="0.3">
      <c r="A3" s="146"/>
      <c r="B3" s="377">
        <v>2018</v>
      </c>
      <c r="C3" s="377"/>
      <c r="D3" s="378"/>
      <c r="E3" s="379">
        <v>2019</v>
      </c>
      <c r="F3" s="377"/>
      <c r="G3" s="378"/>
      <c r="H3" s="379">
        <v>2020</v>
      </c>
      <c r="I3" s="377"/>
      <c r="J3" s="378"/>
      <c r="Z3" t="s">
        <v>64</v>
      </c>
      <c r="AA3" t="s">
        <v>64</v>
      </c>
      <c r="AB3" t="s">
        <v>64</v>
      </c>
      <c r="AC3" t="s">
        <v>64</v>
      </c>
      <c r="AD3" t="s">
        <v>64</v>
      </c>
      <c r="AE3" t="s">
        <v>64</v>
      </c>
      <c r="AF3" t="s">
        <v>64</v>
      </c>
      <c r="AG3" t="s">
        <v>64</v>
      </c>
      <c r="AH3" t="s">
        <v>64</v>
      </c>
    </row>
    <row r="4" spans="1:34" s="142" customFormat="1" ht="28.8" x14ac:dyDescent="0.3">
      <c r="A4" s="147" t="s">
        <v>72</v>
      </c>
      <c r="B4" s="143" t="s">
        <v>65</v>
      </c>
      <c r="C4" s="143" t="s">
        <v>66</v>
      </c>
      <c r="D4" s="148" t="s">
        <v>67</v>
      </c>
      <c r="E4" s="147" t="s">
        <v>65</v>
      </c>
      <c r="F4" s="143" t="s">
        <v>66</v>
      </c>
      <c r="G4" s="148" t="s">
        <v>67</v>
      </c>
      <c r="H4" s="147" t="s">
        <v>65</v>
      </c>
      <c r="I4" s="143" t="s">
        <v>66</v>
      </c>
      <c r="J4" s="148" t="s">
        <v>67</v>
      </c>
    </row>
    <row r="5" spans="1:34" x14ac:dyDescent="0.3">
      <c r="A5" s="149" t="s">
        <v>74</v>
      </c>
      <c r="B5" s="145">
        <v>292875</v>
      </c>
      <c r="C5" s="145">
        <v>54598</v>
      </c>
      <c r="D5" s="150">
        <v>347473</v>
      </c>
      <c r="E5" s="154">
        <v>344134</v>
      </c>
      <c r="F5" s="145">
        <v>82319</v>
      </c>
      <c r="G5" s="150">
        <v>426453</v>
      </c>
      <c r="H5" s="154">
        <v>9324192</v>
      </c>
      <c r="I5" s="145">
        <v>4958042</v>
      </c>
      <c r="J5" s="150">
        <v>14282234</v>
      </c>
    </row>
    <row r="6" spans="1:34" x14ac:dyDescent="0.3">
      <c r="A6" s="149" t="s">
        <v>75</v>
      </c>
      <c r="B6" s="145">
        <v>276706</v>
      </c>
      <c r="C6" s="145">
        <v>150754</v>
      </c>
      <c r="D6" s="150">
        <v>427460</v>
      </c>
      <c r="E6" s="154">
        <v>449768</v>
      </c>
      <c r="F6" s="145">
        <v>819485</v>
      </c>
      <c r="G6" s="150">
        <v>1269253</v>
      </c>
      <c r="H6" s="154">
        <v>298220</v>
      </c>
      <c r="I6" s="145">
        <v>506167</v>
      </c>
      <c r="J6" s="150">
        <v>804387</v>
      </c>
    </row>
    <row r="7" spans="1:34" x14ac:dyDescent="0.3">
      <c r="A7" s="149" t="s">
        <v>73</v>
      </c>
      <c r="B7" s="144">
        <v>234</v>
      </c>
      <c r="C7" s="144">
        <v>157</v>
      </c>
      <c r="D7" s="151">
        <v>391</v>
      </c>
      <c r="E7" s="149" t="s">
        <v>68</v>
      </c>
      <c r="F7" s="144" t="s">
        <v>68</v>
      </c>
      <c r="G7" s="151" t="s">
        <v>68</v>
      </c>
      <c r="H7" s="154">
        <v>2829106</v>
      </c>
      <c r="I7" s="145">
        <v>2296377</v>
      </c>
      <c r="J7" s="150">
        <v>5125483</v>
      </c>
    </row>
    <row r="8" spans="1:34" ht="15" thickBot="1" x14ac:dyDescent="0.35">
      <c r="A8" s="149" t="s">
        <v>46</v>
      </c>
      <c r="B8" s="152">
        <v>569815</v>
      </c>
      <c r="C8" s="152">
        <v>205509</v>
      </c>
      <c r="D8" s="153">
        <v>775324</v>
      </c>
      <c r="E8" s="155">
        <v>793902</v>
      </c>
      <c r="F8" s="152">
        <v>901804</v>
      </c>
      <c r="G8" s="153">
        <v>1695706</v>
      </c>
      <c r="H8" s="155">
        <v>12451518</v>
      </c>
      <c r="I8" s="152">
        <v>7760586</v>
      </c>
      <c r="J8" s="153">
        <v>20212104</v>
      </c>
    </row>
    <row r="9" spans="1:34" x14ac:dyDescent="0.3">
      <c r="Q9" s="260"/>
      <c r="R9" s="260"/>
      <c r="S9" s="260"/>
    </row>
    <row r="10" spans="1:34" x14ac:dyDescent="0.3">
      <c r="Q10" s="260"/>
      <c r="R10" s="260"/>
      <c r="S10" s="260"/>
    </row>
    <row r="11" spans="1:34" ht="15" thickBot="1" x14ac:dyDescent="0.35">
      <c r="Q11" s="260"/>
      <c r="R11" s="260"/>
      <c r="S11" s="260"/>
    </row>
    <row r="12" spans="1:34" ht="45.75" customHeight="1" x14ac:dyDescent="0.3">
      <c r="A12" s="379">
        <v>2021</v>
      </c>
      <c r="B12" s="377"/>
      <c r="C12" s="378"/>
      <c r="D12" s="379">
        <v>2022</v>
      </c>
      <c r="E12" s="377"/>
      <c r="F12" s="378"/>
      <c r="G12" s="379">
        <v>2023</v>
      </c>
      <c r="H12" s="377"/>
      <c r="I12" s="378"/>
      <c r="J12" s="280">
        <v>2024</v>
      </c>
      <c r="K12" s="281" t="s">
        <v>236</v>
      </c>
    </row>
    <row r="13" spans="1:34" ht="28.8" x14ac:dyDescent="0.3">
      <c r="A13" s="147" t="s">
        <v>65</v>
      </c>
      <c r="B13" s="143" t="s">
        <v>66</v>
      </c>
      <c r="C13" s="148" t="s">
        <v>67</v>
      </c>
      <c r="D13" s="147" t="s">
        <v>65</v>
      </c>
      <c r="E13" s="143" t="s">
        <v>66</v>
      </c>
      <c r="F13" s="148" t="s">
        <v>67</v>
      </c>
      <c r="G13" s="147" t="s">
        <v>65</v>
      </c>
      <c r="H13" s="143" t="s">
        <v>66</v>
      </c>
      <c r="I13" s="148" t="s">
        <v>67</v>
      </c>
      <c r="J13" s="264" t="s">
        <v>67</v>
      </c>
      <c r="K13" s="265" t="s">
        <v>67</v>
      </c>
    </row>
    <row r="14" spans="1:34" s="279" customFormat="1" ht="59.25" customHeight="1" x14ac:dyDescent="0.3">
      <c r="A14" s="154">
        <v>3028797</v>
      </c>
      <c r="B14" s="145">
        <v>1889278</v>
      </c>
      <c r="C14" s="150">
        <v>4918075</v>
      </c>
      <c r="D14" s="154">
        <v>864637</v>
      </c>
      <c r="E14" s="145">
        <v>139768</v>
      </c>
      <c r="F14" s="150">
        <v>1004405</v>
      </c>
      <c r="G14" s="154">
        <v>1801254</v>
      </c>
      <c r="H14" s="145">
        <v>724407</v>
      </c>
      <c r="I14" s="261">
        <v>2525661</v>
      </c>
      <c r="J14" s="261">
        <v>3539150</v>
      </c>
      <c r="K14" s="266">
        <f>(J14-I14)/I14</f>
        <v>0.40127673508044032</v>
      </c>
    </row>
    <row r="15" spans="1:34" x14ac:dyDescent="0.3">
      <c r="A15" s="154">
        <v>191478</v>
      </c>
      <c r="B15" s="145">
        <v>304505</v>
      </c>
      <c r="C15" s="150">
        <v>495983</v>
      </c>
      <c r="D15" s="154">
        <v>274203</v>
      </c>
      <c r="E15" s="145">
        <v>355122</v>
      </c>
      <c r="F15" s="150">
        <v>629325</v>
      </c>
      <c r="G15" s="154">
        <v>149320</v>
      </c>
      <c r="H15" s="145">
        <v>178410</v>
      </c>
      <c r="I15" s="261">
        <f>SUM(G15:H15)</f>
        <v>327730</v>
      </c>
      <c r="J15" s="261">
        <v>419747</v>
      </c>
      <c r="K15" s="266">
        <f>(J15-I15)/I15</f>
        <v>0.28077075641534188</v>
      </c>
    </row>
    <row r="16" spans="1:34" x14ac:dyDescent="0.3">
      <c r="A16" s="154">
        <v>1625258</v>
      </c>
      <c r="B16" s="145">
        <v>1089591</v>
      </c>
      <c r="C16" s="150">
        <v>2714849</v>
      </c>
      <c r="D16" s="154">
        <v>39882</v>
      </c>
      <c r="E16" s="145">
        <v>22588</v>
      </c>
      <c r="F16" s="150">
        <v>62470</v>
      </c>
      <c r="G16" s="149" t="s">
        <v>68</v>
      </c>
      <c r="H16" s="144" t="s">
        <v>68</v>
      </c>
      <c r="I16" s="262" t="s">
        <v>68</v>
      </c>
      <c r="J16" s="262" t="s">
        <v>68</v>
      </c>
      <c r="K16" s="266"/>
    </row>
    <row r="17" spans="1:15" ht="15" thickBot="1" x14ac:dyDescent="0.35">
      <c r="A17" s="155">
        <v>4845533</v>
      </c>
      <c r="B17" s="152">
        <v>3283374</v>
      </c>
      <c r="C17" s="153">
        <v>8128907</v>
      </c>
      <c r="D17" s="155">
        <v>1178722</v>
      </c>
      <c r="E17" s="152">
        <v>517478</v>
      </c>
      <c r="F17" s="153">
        <v>1696200</v>
      </c>
      <c r="G17" s="155">
        <v>1950574</v>
      </c>
      <c r="H17" s="152">
        <v>902817</v>
      </c>
      <c r="I17" s="263">
        <v>2853391</v>
      </c>
      <c r="J17" s="263">
        <v>3958897</v>
      </c>
      <c r="K17" s="267">
        <f>(J17-I17)/I17</f>
        <v>0.38743586140139924</v>
      </c>
    </row>
    <row r="20" spans="1:15" ht="15" thickBot="1" x14ac:dyDescent="0.35">
      <c r="A20" s="291"/>
      <c r="J20" s="292"/>
    </row>
    <row r="21" spans="1:15" ht="60.75" customHeight="1" x14ac:dyDescent="0.3">
      <c r="A21" s="146"/>
      <c r="B21" s="374">
        <v>2023</v>
      </c>
      <c r="C21" s="375"/>
      <c r="D21" s="375"/>
      <c r="E21" s="375"/>
      <c r="F21" s="375"/>
      <c r="G21" s="375"/>
      <c r="H21" s="375"/>
      <c r="I21" s="375"/>
      <c r="J21" s="376"/>
    </row>
    <row r="22" spans="1:15" ht="57.6" x14ac:dyDescent="0.3">
      <c r="A22" s="147"/>
      <c r="B22" s="143" t="s">
        <v>240</v>
      </c>
      <c r="C22" s="143" t="s">
        <v>241</v>
      </c>
      <c r="D22" s="143" t="s">
        <v>242</v>
      </c>
      <c r="E22" s="143" t="s">
        <v>243</v>
      </c>
      <c r="F22" s="143" t="s">
        <v>253</v>
      </c>
      <c r="G22" s="143" t="s">
        <v>245</v>
      </c>
      <c r="H22" s="143" t="s">
        <v>246</v>
      </c>
      <c r="I22" s="143" t="s">
        <v>247</v>
      </c>
      <c r="J22" s="148" t="s">
        <v>248</v>
      </c>
      <c r="K22" s="279"/>
      <c r="L22" s="279"/>
      <c r="M22" s="279"/>
      <c r="N22" s="279"/>
      <c r="O22" s="279"/>
    </row>
    <row r="23" spans="1:15" x14ac:dyDescent="0.3">
      <c r="A23" s="149" t="s">
        <v>249</v>
      </c>
      <c r="B23" s="144" t="s">
        <v>67</v>
      </c>
      <c r="C23" s="144" t="s">
        <v>67</v>
      </c>
      <c r="D23" s="144" t="s">
        <v>67</v>
      </c>
      <c r="E23" s="144" t="s">
        <v>67</v>
      </c>
      <c r="F23" s="144" t="s">
        <v>67</v>
      </c>
      <c r="G23" s="144" t="s">
        <v>67</v>
      </c>
      <c r="H23" s="144" t="s">
        <v>67</v>
      </c>
      <c r="I23" s="144" t="s">
        <v>67</v>
      </c>
      <c r="J23" s="151" t="s">
        <v>67</v>
      </c>
    </row>
    <row r="24" spans="1:15" x14ac:dyDescent="0.3">
      <c r="A24" s="149" t="s">
        <v>250</v>
      </c>
      <c r="B24" s="144">
        <v>0</v>
      </c>
      <c r="C24" s="144">
        <v>0</v>
      </c>
      <c r="D24" s="145">
        <v>2352552</v>
      </c>
      <c r="E24" s="145">
        <v>136882</v>
      </c>
      <c r="F24" s="144">
        <v>0</v>
      </c>
      <c r="G24" s="144">
        <v>0</v>
      </c>
      <c r="H24" s="145">
        <v>36227</v>
      </c>
      <c r="I24" s="144">
        <v>0</v>
      </c>
      <c r="J24" s="150">
        <v>2525661</v>
      </c>
    </row>
    <row r="25" spans="1:15" x14ac:dyDescent="0.3">
      <c r="A25" s="149" t="s">
        <v>251</v>
      </c>
      <c r="B25" s="144">
        <v>0</v>
      </c>
      <c r="C25" s="144">
        <v>0</v>
      </c>
      <c r="D25" s="144">
        <v>0</v>
      </c>
      <c r="E25" s="145">
        <v>234100</v>
      </c>
      <c r="F25" s="145">
        <v>8774</v>
      </c>
      <c r="G25" s="145">
        <v>2544</v>
      </c>
      <c r="H25" s="145">
        <v>82312</v>
      </c>
      <c r="I25" s="144">
        <v>0</v>
      </c>
      <c r="J25" s="150">
        <v>327730</v>
      </c>
    </row>
    <row r="26" spans="1:15" x14ac:dyDescent="0.3">
      <c r="A26" s="149" t="s">
        <v>252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51">
        <v>0</v>
      </c>
    </row>
    <row r="27" spans="1:15" ht="15" thickBot="1" x14ac:dyDescent="0.35">
      <c r="A27" s="276" t="s">
        <v>46</v>
      </c>
      <c r="B27" s="277">
        <v>0</v>
      </c>
      <c r="C27" s="277">
        <v>0</v>
      </c>
      <c r="D27" s="152">
        <v>2352552</v>
      </c>
      <c r="E27" s="152">
        <v>370982</v>
      </c>
      <c r="F27" s="152">
        <v>8774</v>
      </c>
      <c r="G27" s="152">
        <v>2544</v>
      </c>
      <c r="H27" s="152">
        <v>118539</v>
      </c>
      <c r="I27" s="277">
        <v>0</v>
      </c>
      <c r="J27" s="153">
        <v>2853391</v>
      </c>
    </row>
    <row r="28" spans="1:15" x14ac:dyDescent="0.3">
      <c r="A28" s="278"/>
      <c r="B28" s="370">
        <v>2024</v>
      </c>
      <c r="C28" s="370">
        <v>2024</v>
      </c>
      <c r="D28" s="370">
        <v>2024</v>
      </c>
      <c r="E28" s="370">
        <v>2024</v>
      </c>
      <c r="F28" s="370">
        <v>2024</v>
      </c>
      <c r="G28" s="370">
        <v>2024</v>
      </c>
      <c r="H28" s="370">
        <v>2024</v>
      </c>
      <c r="I28" s="370">
        <v>2024</v>
      </c>
      <c r="J28" s="371">
        <v>2024</v>
      </c>
    </row>
    <row r="29" spans="1:15" ht="57.6" x14ac:dyDescent="0.3">
      <c r="A29" s="147"/>
      <c r="B29" s="143" t="s">
        <v>240</v>
      </c>
      <c r="C29" s="143" t="s">
        <v>241</v>
      </c>
      <c r="D29" s="143" t="s">
        <v>242</v>
      </c>
      <c r="E29" s="143" t="s">
        <v>243</v>
      </c>
      <c r="F29" s="143" t="s">
        <v>244</v>
      </c>
      <c r="G29" s="143" t="s">
        <v>245</v>
      </c>
      <c r="H29" s="143" t="s">
        <v>246</v>
      </c>
      <c r="I29" s="143" t="s">
        <v>247</v>
      </c>
      <c r="J29" s="148" t="s">
        <v>248</v>
      </c>
    </row>
    <row r="30" spans="1:15" x14ac:dyDescent="0.3">
      <c r="A30" s="149" t="s">
        <v>249</v>
      </c>
      <c r="B30" s="144" t="s">
        <v>67</v>
      </c>
      <c r="C30" s="144" t="s">
        <v>67</v>
      </c>
      <c r="D30" s="144" t="s">
        <v>67</v>
      </c>
      <c r="E30" s="144" t="s">
        <v>67</v>
      </c>
      <c r="F30" s="144" t="s">
        <v>67</v>
      </c>
      <c r="G30" s="144" t="s">
        <v>67</v>
      </c>
      <c r="H30" s="144" t="s">
        <v>67</v>
      </c>
      <c r="I30" s="144" t="s">
        <v>67</v>
      </c>
      <c r="J30" s="151" t="s">
        <v>67</v>
      </c>
    </row>
    <row r="31" spans="1:15" x14ac:dyDescent="0.3">
      <c r="A31" s="149" t="s">
        <v>250</v>
      </c>
      <c r="B31" s="145">
        <v>7956</v>
      </c>
      <c r="C31" s="145">
        <v>112936</v>
      </c>
      <c r="D31" s="288">
        <v>3285667</v>
      </c>
      <c r="E31" s="145">
        <v>125133</v>
      </c>
      <c r="F31" s="144">
        <v>112</v>
      </c>
      <c r="G31" s="144" t="s">
        <v>68</v>
      </c>
      <c r="H31" s="144">
        <v>510</v>
      </c>
      <c r="I31" s="145">
        <v>6836</v>
      </c>
      <c r="J31" s="150">
        <v>3539150</v>
      </c>
    </row>
    <row r="32" spans="1:15" x14ac:dyDescent="0.3">
      <c r="A32" s="149" t="s">
        <v>251</v>
      </c>
      <c r="B32" s="144" t="s">
        <v>68</v>
      </c>
      <c r="C32" s="144" t="s">
        <v>68</v>
      </c>
      <c r="D32" s="288">
        <v>183352</v>
      </c>
      <c r="E32" s="144" t="s">
        <v>68</v>
      </c>
      <c r="F32" s="288">
        <v>95672</v>
      </c>
      <c r="G32" s="145">
        <v>8480</v>
      </c>
      <c r="H32" s="145">
        <v>103248</v>
      </c>
      <c r="I32" s="145">
        <v>28995</v>
      </c>
      <c r="J32" s="150">
        <v>419747</v>
      </c>
    </row>
    <row r="33" spans="1:10" x14ac:dyDescent="0.3">
      <c r="A33" s="149" t="s">
        <v>252</v>
      </c>
      <c r="B33" s="144" t="s">
        <v>68</v>
      </c>
      <c r="C33" s="144" t="s">
        <v>68</v>
      </c>
      <c r="D33" s="144" t="s">
        <v>68</v>
      </c>
      <c r="E33" s="144" t="s">
        <v>68</v>
      </c>
      <c r="F33" s="144" t="s">
        <v>68</v>
      </c>
      <c r="G33" s="144" t="s">
        <v>68</v>
      </c>
      <c r="H33" s="144" t="s">
        <v>68</v>
      </c>
      <c r="I33" s="144" t="s">
        <v>68</v>
      </c>
      <c r="J33" s="151" t="s">
        <v>68</v>
      </c>
    </row>
    <row r="34" spans="1:10" ht="15" thickBot="1" x14ac:dyDescent="0.35">
      <c r="A34" s="276" t="s">
        <v>46</v>
      </c>
      <c r="B34" s="152">
        <v>7956</v>
      </c>
      <c r="C34" s="152">
        <v>112936</v>
      </c>
      <c r="D34" s="152">
        <v>3469019</v>
      </c>
      <c r="E34" s="152">
        <v>125133</v>
      </c>
      <c r="F34" s="152">
        <v>95784</v>
      </c>
      <c r="G34" s="152">
        <v>8480</v>
      </c>
      <c r="H34" s="152">
        <v>103758</v>
      </c>
      <c r="I34" s="152">
        <v>35831</v>
      </c>
      <c r="J34" s="153">
        <v>3958897</v>
      </c>
    </row>
    <row r="35" spans="1:10" x14ac:dyDescent="0.3">
      <c r="A35" s="278"/>
      <c r="B35" s="370" t="s">
        <v>254</v>
      </c>
      <c r="C35" s="370">
        <v>2024</v>
      </c>
      <c r="D35" s="370">
        <v>2024</v>
      </c>
      <c r="E35" s="370">
        <v>2024</v>
      </c>
      <c r="F35" s="370">
        <v>2024</v>
      </c>
      <c r="G35" s="370">
        <v>2024</v>
      </c>
      <c r="H35" s="370">
        <v>2024</v>
      </c>
      <c r="I35" s="370">
        <v>2024</v>
      </c>
      <c r="J35" s="371">
        <v>2024</v>
      </c>
    </row>
    <row r="36" spans="1:10" ht="57.6" x14ac:dyDescent="0.3">
      <c r="A36" s="147"/>
      <c r="B36" s="143" t="s">
        <v>240</v>
      </c>
      <c r="C36" s="143" t="s">
        <v>241</v>
      </c>
      <c r="D36" s="143" t="s">
        <v>242</v>
      </c>
      <c r="E36" s="143" t="s">
        <v>243</v>
      </c>
      <c r="F36" s="143" t="s">
        <v>244</v>
      </c>
      <c r="G36" s="143" t="s">
        <v>245</v>
      </c>
      <c r="H36" s="143" t="s">
        <v>246</v>
      </c>
      <c r="I36" s="143" t="s">
        <v>247</v>
      </c>
      <c r="J36" s="148" t="s">
        <v>248</v>
      </c>
    </row>
    <row r="37" spans="1:10" x14ac:dyDescent="0.3">
      <c r="A37" s="149" t="s">
        <v>249</v>
      </c>
      <c r="B37" s="144" t="s">
        <v>67</v>
      </c>
      <c r="C37" s="144" t="s">
        <v>67</v>
      </c>
      <c r="D37" s="144" t="s">
        <v>67</v>
      </c>
      <c r="E37" s="144" t="s">
        <v>67</v>
      </c>
      <c r="F37" s="144" t="s">
        <v>67</v>
      </c>
      <c r="G37" s="144" t="s">
        <v>67</v>
      </c>
      <c r="H37" s="144" t="s">
        <v>67</v>
      </c>
      <c r="I37" s="144" t="s">
        <v>67</v>
      </c>
      <c r="J37" s="151" t="s">
        <v>67</v>
      </c>
    </row>
    <row r="38" spans="1:10" x14ac:dyDescent="0.3">
      <c r="A38" s="149" t="s">
        <v>250</v>
      </c>
      <c r="B38" s="283" t="s">
        <v>255</v>
      </c>
      <c r="C38" s="283" t="s">
        <v>255</v>
      </c>
      <c r="D38" s="282">
        <f t="shared" ref="D38:J38" si="0">(D31-D24)/D24</f>
        <v>0.3966394791698547</v>
      </c>
      <c r="E38" s="282">
        <f t="shared" si="0"/>
        <v>-8.5833053286772543E-2</v>
      </c>
      <c r="F38" s="282"/>
      <c r="G38" s="282"/>
      <c r="H38" s="282">
        <f t="shared" si="0"/>
        <v>-0.98592210229938992</v>
      </c>
      <c r="I38" s="283" t="s">
        <v>255</v>
      </c>
      <c r="J38" s="293">
        <f t="shared" si="0"/>
        <v>0.40127673508044032</v>
      </c>
    </row>
    <row r="39" spans="1:10" x14ac:dyDescent="0.3">
      <c r="A39" s="149" t="s">
        <v>251</v>
      </c>
      <c r="B39" s="282"/>
      <c r="C39" s="282"/>
      <c r="D39" s="282"/>
      <c r="E39" s="282"/>
      <c r="F39" s="282">
        <f t="shared" ref="D39:J41" si="1">(F32-F25)/F25</f>
        <v>9.9040346478231136</v>
      </c>
      <c r="G39" s="282">
        <f t="shared" si="1"/>
        <v>2.3333333333333335</v>
      </c>
      <c r="H39" s="282">
        <f t="shared" si="1"/>
        <v>0.25434930508309844</v>
      </c>
      <c r="I39" s="283" t="s">
        <v>255</v>
      </c>
      <c r="J39" s="293">
        <f t="shared" si="1"/>
        <v>0.28077075641534188</v>
      </c>
    </row>
    <row r="40" spans="1:10" x14ac:dyDescent="0.3">
      <c r="A40" s="149" t="s">
        <v>252</v>
      </c>
      <c r="B40" s="282"/>
      <c r="C40" s="282"/>
      <c r="D40" s="282"/>
      <c r="E40" s="282"/>
      <c r="F40" s="282"/>
      <c r="G40" s="282"/>
      <c r="H40" s="282"/>
      <c r="I40" s="282"/>
      <c r="J40" s="293"/>
    </row>
    <row r="41" spans="1:10" ht="15" thickBot="1" x14ac:dyDescent="0.35">
      <c r="A41" s="276" t="s">
        <v>46</v>
      </c>
      <c r="B41" s="294" t="s">
        <v>255</v>
      </c>
      <c r="C41" s="294" t="s">
        <v>255</v>
      </c>
      <c r="D41" s="295">
        <f t="shared" si="1"/>
        <v>0.47457697003084309</v>
      </c>
      <c r="E41" s="295">
        <f t="shared" si="1"/>
        <v>-0.66269792065383226</v>
      </c>
      <c r="F41" s="295">
        <f t="shared" si="1"/>
        <v>9.9167996352860719</v>
      </c>
      <c r="G41" s="295">
        <f t="shared" si="1"/>
        <v>2.3333333333333335</v>
      </c>
      <c r="H41" s="295">
        <f t="shared" si="1"/>
        <v>-0.12469313896692227</v>
      </c>
      <c r="I41" s="294" t="s">
        <v>255</v>
      </c>
      <c r="J41" s="296">
        <f t="shared" si="1"/>
        <v>0.38743586140139924</v>
      </c>
    </row>
    <row r="43" spans="1:10" ht="15" thickBot="1" x14ac:dyDescent="0.35">
      <c r="A43" t="s">
        <v>260</v>
      </c>
    </row>
    <row r="44" spans="1:10" x14ac:dyDescent="0.3">
      <c r="A44" s="278"/>
      <c r="B44" s="285" t="s">
        <v>256</v>
      </c>
      <c r="C44" s="285" t="s">
        <v>257</v>
      </c>
      <c r="D44" s="286" t="s">
        <v>248</v>
      </c>
    </row>
    <row r="45" spans="1:10" x14ac:dyDescent="0.3">
      <c r="A45" s="149" t="s">
        <v>258</v>
      </c>
      <c r="B45" s="284" t="s">
        <v>259</v>
      </c>
      <c r="C45" s="284" t="s">
        <v>259</v>
      </c>
      <c r="D45" s="287" t="s">
        <v>259</v>
      </c>
    </row>
    <row r="46" spans="1:10" x14ac:dyDescent="0.3">
      <c r="A46" s="149">
        <v>2019</v>
      </c>
      <c r="B46" s="145">
        <v>6855</v>
      </c>
      <c r="C46" s="145">
        <v>10154</v>
      </c>
      <c r="D46" s="150">
        <v>17009</v>
      </c>
    </row>
    <row r="47" spans="1:10" x14ac:dyDescent="0.3">
      <c r="A47" s="149">
        <v>2020</v>
      </c>
      <c r="B47" s="145">
        <v>6430</v>
      </c>
      <c r="C47" s="145">
        <v>9306</v>
      </c>
      <c r="D47" s="150">
        <v>15736</v>
      </c>
    </row>
    <row r="48" spans="1:10" x14ac:dyDescent="0.3">
      <c r="A48" s="149">
        <v>2021</v>
      </c>
      <c r="B48" s="145">
        <v>6123</v>
      </c>
      <c r="C48" s="145">
        <v>9510</v>
      </c>
      <c r="D48" s="150">
        <v>15633</v>
      </c>
    </row>
    <row r="49" spans="1:4" x14ac:dyDescent="0.3">
      <c r="A49" s="149">
        <v>2022</v>
      </c>
      <c r="B49" s="145">
        <v>6980</v>
      </c>
      <c r="C49" s="145">
        <v>10507</v>
      </c>
      <c r="D49" s="150">
        <v>17487</v>
      </c>
    </row>
    <row r="50" spans="1:4" x14ac:dyDescent="0.3">
      <c r="A50" s="149">
        <v>2023</v>
      </c>
      <c r="B50" s="145">
        <v>6959</v>
      </c>
      <c r="C50" s="145">
        <v>10181</v>
      </c>
      <c r="D50" s="150">
        <v>17140</v>
      </c>
    </row>
    <row r="51" spans="1:4" ht="15" thickBot="1" x14ac:dyDescent="0.35">
      <c r="A51" s="276" t="s">
        <v>261</v>
      </c>
      <c r="B51" s="289">
        <f>(B50-B49)/B49</f>
        <v>-3.0085959885386821E-3</v>
      </c>
      <c r="C51" s="289">
        <f t="shared" ref="C51:D51" si="2">(C50-C49)/C49</f>
        <v>-3.1026934424669268E-2</v>
      </c>
      <c r="D51" s="290">
        <f t="shared" si="2"/>
        <v>-1.9843312174758394E-2</v>
      </c>
    </row>
    <row r="54" spans="1:4" x14ac:dyDescent="0.3">
      <c r="A54" t="s">
        <v>262</v>
      </c>
    </row>
    <row r="55" spans="1:4" x14ac:dyDescent="0.3">
      <c r="A55" s="373" t="s">
        <v>263</v>
      </c>
      <c r="B55" s="373"/>
      <c r="C55" s="373"/>
      <c r="D55" s="373"/>
    </row>
    <row r="56" spans="1:4" x14ac:dyDescent="0.3">
      <c r="A56" s="373"/>
      <c r="B56" s="373"/>
      <c r="C56" s="373"/>
      <c r="D56" s="373"/>
    </row>
    <row r="57" spans="1:4" x14ac:dyDescent="0.3">
      <c r="A57" s="373"/>
      <c r="B57" s="373"/>
      <c r="C57" s="373"/>
      <c r="D57" s="373"/>
    </row>
    <row r="58" spans="1:4" x14ac:dyDescent="0.3">
      <c r="A58" s="373"/>
      <c r="B58" s="373"/>
      <c r="C58" s="373"/>
      <c r="D58" s="373"/>
    </row>
    <row r="59" spans="1:4" ht="150" customHeight="1" x14ac:dyDescent="0.3">
      <c r="A59" s="373"/>
      <c r="B59" s="373"/>
      <c r="C59" s="373"/>
      <c r="D59" s="373"/>
    </row>
  </sheetData>
  <mergeCells count="10">
    <mergeCell ref="B35:J35"/>
    <mergeCell ref="A55:D59"/>
    <mergeCell ref="B21:J21"/>
    <mergeCell ref="B28:J28"/>
    <mergeCell ref="B3:D3"/>
    <mergeCell ref="E3:G3"/>
    <mergeCell ref="H3:J3"/>
    <mergeCell ref="A12:C12"/>
    <mergeCell ref="D12:F12"/>
    <mergeCell ref="G12:I12"/>
  </mergeCells>
  <pageMargins left="0.7" right="0.7" top="0.75" bottom="0.75" header="0.3" footer="0.3"/>
  <pageSetup paperSize="9" scale="4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E5EB4-9873-4858-8E70-8CCD6CF61A8A}">
  <sheetPr>
    <tabColor rgb="FF92D050"/>
  </sheetPr>
  <dimension ref="A1:AE8"/>
  <sheetViews>
    <sheetView topLeftCell="K1" zoomScaleNormal="100" workbookViewId="0">
      <selection activeCell="T5" sqref="T5"/>
    </sheetView>
  </sheetViews>
  <sheetFormatPr defaultRowHeight="14.4" x14ac:dyDescent="0.3"/>
  <cols>
    <col min="1" max="22" width="20.6640625" customWidth="1"/>
  </cols>
  <sheetData>
    <row r="1" spans="1:31" x14ac:dyDescent="0.3">
      <c r="A1" s="157" t="s">
        <v>71</v>
      </c>
    </row>
    <row r="2" spans="1:31" ht="15" thickBot="1" x14ac:dyDescent="0.35">
      <c r="A2" t="s">
        <v>69</v>
      </c>
    </row>
    <row r="3" spans="1:31" ht="14.4" customHeight="1" x14ac:dyDescent="0.3">
      <c r="A3" s="146"/>
      <c r="B3" s="377">
        <v>2018</v>
      </c>
      <c r="C3" s="377"/>
      <c r="D3" s="378"/>
      <c r="E3" s="379">
        <v>2019</v>
      </c>
      <c r="F3" s="377"/>
      <c r="G3" s="378"/>
      <c r="H3" s="379">
        <v>2020</v>
      </c>
      <c r="I3" s="377"/>
      <c r="J3" s="378"/>
      <c r="K3" s="379">
        <v>2021</v>
      </c>
      <c r="L3" s="377"/>
      <c r="M3" s="378"/>
      <c r="N3" s="379">
        <v>2022</v>
      </c>
      <c r="O3" s="377"/>
      <c r="P3" s="378"/>
      <c r="Q3" s="379">
        <v>2023</v>
      </c>
      <c r="R3" s="377"/>
      <c r="S3" s="378"/>
      <c r="T3" s="379" t="s">
        <v>70</v>
      </c>
      <c r="U3" s="377" t="s">
        <v>64</v>
      </c>
      <c r="V3" s="378" t="s">
        <v>64</v>
      </c>
      <c r="W3" t="s">
        <v>64</v>
      </c>
      <c r="X3" t="s">
        <v>64</v>
      </c>
      <c r="Y3" t="s">
        <v>64</v>
      </c>
      <c r="Z3" t="s">
        <v>64</v>
      </c>
      <c r="AA3" t="s">
        <v>64</v>
      </c>
      <c r="AB3" t="s">
        <v>64</v>
      </c>
      <c r="AC3" t="s">
        <v>64</v>
      </c>
      <c r="AD3" t="s">
        <v>64</v>
      </c>
      <c r="AE3" t="s">
        <v>64</v>
      </c>
    </row>
    <row r="4" spans="1:31" s="142" customFormat="1" ht="28.8" x14ac:dyDescent="0.3">
      <c r="A4" s="147" t="s">
        <v>72</v>
      </c>
      <c r="B4" s="143" t="s">
        <v>65</v>
      </c>
      <c r="C4" s="143" t="s">
        <v>66</v>
      </c>
      <c r="D4" s="148" t="s">
        <v>67</v>
      </c>
      <c r="E4" s="147" t="s">
        <v>65</v>
      </c>
      <c r="F4" s="143" t="s">
        <v>66</v>
      </c>
      <c r="G4" s="148" t="s">
        <v>67</v>
      </c>
      <c r="H4" s="147" t="s">
        <v>65</v>
      </c>
      <c r="I4" s="143" t="s">
        <v>66</v>
      </c>
      <c r="J4" s="148" t="s">
        <v>67</v>
      </c>
      <c r="K4" s="147" t="s">
        <v>65</v>
      </c>
      <c r="L4" s="143" t="s">
        <v>66</v>
      </c>
      <c r="M4" s="148" t="s">
        <v>67</v>
      </c>
      <c r="N4" s="147" t="s">
        <v>65</v>
      </c>
      <c r="O4" s="143" t="s">
        <v>66</v>
      </c>
      <c r="P4" s="148" t="s">
        <v>67</v>
      </c>
      <c r="Q4" s="147" t="s">
        <v>65</v>
      </c>
      <c r="R4" s="143" t="s">
        <v>66</v>
      </c>
      <c r="S4" s="148" t="s">
        <v>67</v>
      </c>
      <c r="T4" s="147" t="s">
        <v>65</v>
      </c>
      <c r="U4" s="143" t="s">
        <v>66</v>
      </c>
      <c r="V4" s="148" t="s">
        <v>67</v>
      </c>
    </row>
    <row r="5" spans="1:31" x14ac:dyDescent="0.3">
      <c r="A5" s="149" t="s">
        <v>74</v>
      </c>
      <c r="B5" s="145">
        <v>292875</v>
      </c>
      <c r="C5" s="145">
        <v>54598</v>
      </c>
      <c r="D5" s="150">
        <v>347473</v>
      </c>
      <c r="E5" s="154">
        <v>344134</v>
      </c>
      <c r="F5" s="145">
        <v>82319</v>
      </c>
      <c r="G5" s="150">
        <v>426453</v>
      </c>
      <c r="H5" s="154">
        <v>9324192</v>
      </c>
      <c r="I5" s="145">
        <v>4958042</v>
      </c>
      <c r="J5" s="150">
        <v>14282234</v>
      </c>
      <c r="K5" s="154">
        <v>3028797</v>
      </c>
      <c r="L5" s="145">
        <v>1889278</v>
      </c>
      <c r="M5" s="150">
        <v>4918075</v>
      </c>
      <c r="N5" s="154">
        <v>864637</v>
      </c>
      <c r="O5" s="145">
        <v>139768</v>
      </c>
      <c r="P5" s="150">
        <v>1004405</v>
      </c>
      <c r="Q5" s="154">
        <v>1801254</v>
      </c>
      <c r="R5" s="145">
        <v>724407</v>
      </c>
      <c r="S5" s="150">
        <v>2525661</v>
      </c>
      <c r="T5" s="156">
        <f>(Q5-N5)/N5</f>
        <v>1.0832488084595038</v>
      </c>
      <c r="U5" s="156">
        <f>(R5-O5)/O5</f>
        <v>4.1829245607005898</v>
      </c>
      <c r="V5" s="156">
        <f t="shared" ref="V5" si="0">(S5-P5)/P5</f>
        <v>1.5145842563507748</v>
      </c>
    </row>
    <row r="6" spans="1:31" x14ac:dyDescent="0.3">
      <c r="A6" s="149" t="s">
        <v>75</v>
      </c>
      <c r="B6" s="145">
        <v>276706</v>
      </c>
      <c r="C6" s="145">
        <v>150754</v>
      </c>
      <c r="D6" s="150">
        <v>427460</v>
      </c>
      <c r="E6" s="154">
        <v>449768</v>
      </c>
      <c r="F6" s="145">
        <v>819485</v>
      </c>
      <c r="G6" s="150">
        <v>1269253</v>
      </c>
      <c r="H6" s="154">
        <v>298220</v>
      </c>
      <c r="I6" s="145">
        <v>506167</v>
      </c>
      <c r="J6" s="150">
        <v>804387</v>
      </c>
      <c r="K6" s="154">
        <v>191478</v>
      </c>
      <c r="L6" s="145">
        <v>304505</v>
      </c>
      <c r="M6" s="150">
        <v>495983</v>
      </c>
      <c r="N6" s="154">
        <v>274203</v>
      </c>
      <c r="O6" s="145">
        <v>355122</v>
      </c>
      <c r="P6" s="150">
        <v>629325</v>
      </c>
      <c r="Q6" s="154">
        <v>149320</v>
      </c>
      <c r="R6" s="145">
        <v>178410</v>
      </c>
      <c r="S6" s="150">
        <v>327730</v>
      </c>
      <c r="T6" s="156">
        <f t="shared" ref="T6:T8" si="1">(Q6-N6)/N6</f>
        <v>-0.45543994777591784</v>
      </c>
      <c r="U6" s="156">
        <f t="shared" ref="U6:U8" si="2">(R6-O6)/O6</f>
        <v>-0.49760927230641866</v>
      </c>
      <c r="V6" s="156">
        <f t="shared" ref="V6:V8" si="3">(S6-P6)/P6</f>
        <v>-0.47923568903189928</v>
      </c>
    </row>
    <row r="7" spans="1:31" x14ac:dyDescent="0.3">
      <c r="A7" s="149" t="s">
        <v>73</v>
      </c>
      <c r="B7" s="144">
        <v>234</v>
      </c>
      <c r="C7" s="144">
        <v>157</v>
      </c>
      <c r="D7" s="151">
        <v>391</v>
      </c>
      <c r="E7" s="149" t="s">
        <v>68</v>
      </c>
      <c r="F7" s="144" t="s">
        <v>68</v>
      </c>
      <c r="G7" s="151" t="s">
        <v>68</v>
      </c>
      <c r="H7" s="154">
        <v>2829106</v>
      </c>
      <c r="I7" s="145">
        <v>2296377</v>
      </c>
      <c r="J7" s="150">
        <v>5125483</v>
      </c>
      <c r="K7" s="154">
        <v>1625258</v>
      </c>
      <c r="L7" s="145">
        <v>1089591</v>
      </c>
      <c r="M7" s="150">
        <v>2714849</v>
      </c>
      <c r="N7" s="154">
        <v>39882</v>
      </c>
      <c r="O7" s="145">
        <v>22588</v>
      </c>
      <c r="P7" s="150">
        <v>62470</v>
      </c>
      <c r="Q7" s="149" t="s">
        <v>68</v>
      </c>
      <c r="R7" s="144" t="s">
        <v>68</v>
      </c>
      <c r="S7" s="151" t="s">
        <v>68</v>
      </c>
      <c r="T7" s="156"/>
      <c r="U7" s="156"/>
      <c r="V7" s="156" t="e">
        <f t="shared" si="3"/>
        <v>#VALUE!</v>
      </c>
    </row>
    <row r="8" spans="1:31" ht="15" thickBot="1" x14ac:dyDescent="0.35">
      <c r="A8" s="149" t="s">
        <v>46</v>
      </c>
      <c r="B8" s="152">
        <v>569815</v>
      </c>
      <c r="C8" s="152">
        <v>205509</v>
      </c>
      <c r="D8" s="153">
        <v>775324</v>
      </c>
      <c r="E8" s="155">
        <v>793902</v>
      </c>
      <c r="F8" s="152">
        <v>901804</v>
      </c>
      <c r="G8" s="153">
        <v>1695706</v>
      </c>
      <c r="H8" s="155">
        <v>12451518</v>
      </c>
      <c r="I8" s="152">
        <v>7760586</v>
      </c>
      <c r="J8" s="153">
        <v>20212104</v>
      </c>
      <c r="K8" s="155">
        <v>4845533</v>
      </c>
      <c r="L8" s="152">
        <v>3283374</v>
      </c>
      <c r="M8" s="153">
        <v>8128907</v>
      </c>
      <c r="N8" s="155">
        <v>1178722</v>
      </c>
      <c r="O8" s="152">
        <v>517478</v>
      </c>
      <c r="P8" s="153">
        <v>1696200</v>
      </c>
      <c r="Q8" s="155">
        <v>1950574</v>
      </c>
      <c r="R8" s="152">
        <v>902817</v>
      </c>
      <c r="S8" s="153">
        <v>2853391</v>
      </c>
      <c r="T8" s="156">
        <f t="shared" si="1"/>
        <v>0.65482106892040703</v>
      </c>
      <c r="U8" s="156">
        <f t="shared" si="2"/>
        <v>0.74464808165757768</v>
      </c>
      <c r="V8" s="156">
        <f t="shared" si="3"/>
        <v>0.68222556302322834</v>
      </c>
    </row>
  </sheetData>
  <mergeCells count="7">
    <mergeCell ref="T3:V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paperSize="9" orientation="portrait" r:id="rId1"/>
  <colBreaks count="5" manualBreakCount="5">
    <brk id="7" max="1048575" man="1"/>
    <brk id="10" max="1048575" man="1"/>
    <brk id="13" max="1048575" man="1"/>
    <brk id="16" max="1048575" man="1"/>
    <brk id="1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8EFD-DD35-4E7B-8122-472FD16F50AB}">
  <dimension ref="B2:S273"/>
  <sheetViews>
    <sheetView showGridLines="0" zoomScale="85" zoomScaleNormal="85" workbookViewId="0">
      <selection sqref="A1:I1"/>
    </sheetView>
  </sheetViews>
  <sheetFormatPr defaultColWidth="10.6640625" defaultRowHeight="13.2" x14ac:dyDescent="0.25"/>
  <cols>
    <col min="1" max="1" width="5.6640625" style="158" customWidth="1"/>
    <col min="2" max="2" width="19.5546875" style="158" bestFit="1" customWidth="1"/>
    <col min="3" max="5" width="10.6640625" style="158" customWidth="1"/>
    <col min="6" max="6" width="10.6640625" style="159" customWidth="1"/>
    <col min="7" max="16384" width="10.6640625" style="158"/>
  </cols>
  <sheetData>
    <row r="2" spans="2:19" ht="12.75" customHeight="1" x14ac:dyDescent="0.25">
      <c r="O2" s="159"/>
    </row>
    <row r="3" spans="2:19" ht="15.75" customHeight="1" x14ac:dyDescent="0.3">
      <c r="B3" s="160" t="s">
        <v>76</v>
      </c>
      <c r="F3" s="158"/>
      <c r="K3" s="387" t="s">
        <v>77</v>
      </c>
      <c r="L3" s="387"/>
      <c r="M3" s="389" t="s">
        <v>78</v>
      </c>
      <c r="N3" s="381"/>
      <c r="O3" s="390" t="s">
        <v>79</v>
      </c>
      <c r="P3" s="380" t="s">
        <v>80</v>
      </c>
      <c r="Q3" s="381" t="s">
        <v>81</v>
      </c>
      <c r="R3" s="381"/>
    </row>
    <row r="4" spans="2:19" ht="12.75" customHeight="1" x14ac:dyDescent="0.25">
      <c r="B4" s="161"/>
      <c r="F4" s="158"/>
      <c r="K4" s="387"/>
      <c r="L4" s="387"/>
      <c r="M4" s="389"/>
      <c r="N4" s="381"/>
      <c r="O4" s="391"/>
      <c r="P4" s="380"/>
      <c r="Q4" s="381"/>
      <c r="R4" s="381"/>
    </row>
    <row r="5" spans="2:19" ht="12.75" customHeight="1" x14ac:dyDescent="0.25">
      <c r="B5" s="162" t="s">
        <v>82</v>
      </c>
      <c r="F5" s="163"/>
      <c r="K5" s="387"/>
      <c r="L5" s="387"/>
      <c r="M5" s="389"/>
      <c r="N5" s="381"/>
      <c r="O5" s="391"/>
      <c r="P5" s="380"/>
      <c r="Q5" s="382" t="s">
        <v>83</v>
      </c>
      <c r="R5" s="382" t="s">
        <v>84</v>
      </c>
    </row>
    <row r="6" spans="2:19" ht="12.75" customHeight="1" x14ac:dyDescent="0.25">
      <c r="B6" s="162" t="s">
        <v>85</v>
      </c>
      <c r="C6" s="163"/>
      <c r="D6" s="163"/>
      <c r="E6" s="164"/>
      <c r="F6" s="164"/>
      <c r="K6" s="388"/>
      <c r="L6" s="388"/>
      <c r="M6" s="268" t="s">
        <v>86</v>
      </c>
      <c r="N6" s="269" t="s">
        <v>87</v>
      </c>
      <c r="O6" s="392"/>
      <c r="P6" s="380"/>
      <c r="Q6" s="382"/>
      <c r="R6" s="382"/>
    </row>
    <row r="7" spans="2:19" ht="12.75" customHeight="1" x14ac:dyDescent="0.25">
      <c r="B7" s="162"/>
      <c r="C7" s="163"/>
      <c r="D7" s="163"/>
      <c r="E7" s="164"/>
      <c r="F7" s="164"/>
      <c r="K7" s="383" t="s">
        <v>88</v>
      </c>
      <c r="L7" s="384"/>
      <c r="M7" s="169">
        <v>5.3197127999999996</v>
      </c>
      <c r="N7" s="169">
        <v>-1.0274597000000001</v>
      </c>
      <c r="O7" s="270">
        <v>50</v>
      </c>
      <c r="P7" s="179">
        <f t="shared" ref="P7:P70" si="0">100*SQRT(EXP($M7+$N7*LN($O7*1000)))</f>
        <v>5.5101040724297787</v>
      </c>
      <c r="Q7" s="271">
        <f>$O7-1.96*$P7*$O7/100</f>
        <v>44.600098009018815</v>
      </c>
      <c r="R7" s="271">
        <f>$O7+1.96*$P7*$O7/100</f>
        <v>55.399901990981185</v>
      </c>
      <c r="S7" s="165"/>
    </row>
    <row r="8" spans="2:19" ht="12.75" customHeight="1" x14ac:dyDescent="0.25">
      <c r="B8" s="162" t="s">
        <v>89</v>
      </c>
      <c r="F8" s="158"/>
      <c r="K8" s="385" t="s">
        <v>90</v>
      </c>
      <c r="L8" s="386"/>
      <c r="M8" s="169">
        <v>6.9111244000000003</v>
      </c>
      <c r="N8" s="169">
        <v>-1.1525274000000001</v>
      </c>
      <c r="O8" s="270">
        <v>50</v>
      </c>
      <c r="P8" s="179">
        <f t="shared" si="0"/>
        <v>6.2070572983393371</v>
      </c>
      <c r="Q8" s="271">
        <f t="shared" ref="Q8:Q71" si="1">$O8-1.96*$P8*$O8/100</f>
        <v>43.917083847627453</v>
      </c>
      <c r="R8" s="271">
        <f t="shared" ref="R8:R71" si="2">$O8+1.96*$P8*$O8/100</f>
        <v>56.082916152372547</v>
      </c>
      <c r="S8" s="166"/>
    </row>
    <row r="9" spans="2:19" ht="12.75" customHeight="1" x14ac:dyDescent="0.25">
      <c r="F9" s="158"/>
      <c r="K9" s="385" t="s">
        <v>91</v>
      </c>
      <c r="L9" s="386"/>
      <c r="M9" s="169">
        <v>4.7305031</v>
      </c>
      <c r="N9" s="169">
        <v>-1.1330832</v>
      </c>
      <c r="O9" s="270">
        <v>50</v>
      </c>
      <c r="P9" s="179">
        <f t="shared" si="0"/>
        <v>2.3176812741412203</v>
      </c>
      <c r="Q9" s="271">
        <f t="shared" si="1"/>
        <v>47.728672351341601</v>
      </c>
      <c r="R9" s="271">
        <f t="shared" si="2"/>
        <v>52.271327648658399</v>
      </c>
      <c r="S9" s="166"/>
    </row>
    <row r="10" spans="2:19" ht="12.75" customHeight="1" x14ac:dyDescent="0.25">
      <c r="F10" s="158"/>
      <c r="K10" s="385" t="s">
        <v>92</v>
      </c>
      <c r="L10" s="386"/>
      <c r="M10" s="169">
        <v>6.0589881999999999</v>
      </c>
      <c r="N10" s="169">
        <v>-1.1649613000000001</v>
      </c>
      <c r="O10" s="270">
        <v>50</v>
      </c>
      <c r="P10" s="179">
        <f t="shared" si="0"/>
        <v>3.7899498924932553</v>
      </c>
      <c r="Q10" s="271">
        <f t="shared" si="1"/>
        <v>46.285849105356611</v>
      </c>
      <c r="R10" s="271">
        <f t="shared" si="2"/>
        <v>53.714150894643389</v>
      </c>
      <c r="S10" s="166"/>
    </row>
    <row r="11" spans="2:19" ht="12.75" customHeight="1" x14ac:dyDescent="0.25">
      <c r="B11" s="162" t="s">
        <v>93</v>
      </c>
      <c r="F11" s="158"/>
      <c r="K11" s="385" t="s">
        <v>94</v>
      </c>
      <c r="L11" s="386"/>
      <c r="M11" s="169">
        <v>6.0898199000000002</v>
      </c>
      <c r="N11" s="169">
        <v>-1.1777215000000001</v>
      </c>
      <c r="O11" s="270">
        <v>50</v>
      </c>
      <c r="P11" s="179">
        <f t="shared" si="0"/>
        <v>3.5921014041537749</v>
      </c>
      <c r="Q11" s="271">
        <f t="shared" si="1"/>
        <v>46.479740623929303</v>
      </c>
      <c r="R11" s="271">
        <f t="shared" si="2"/>
        <v>53.520259376070697</v>
      </c>
      <c r="S11" s="166"/>
    </row>
    <row r="12" spans="2:19" ht="12.75" customHeight="1" x14ac:dyDescent="0.25">
      <c r="B12" s="162" t="s">
        <v>95</v>
      </c>
      <c r="F12" s="158"/>
      <c r="K12" s="385" t="s">
        <v>96</v>
      </c>
      <c r="L12" s="386"/>
      <c r="M12" s="169">
        <v>5.0897812</v>
      </c>
      <c r="N12" s="169">
        <v>-1.1487514999999999</v>
      </c>
      <c r="O12" s="270">
        <v>50</v>
      </c>
      <c r="P12" s="179">
        <f t="shared" si="0"/>
        <v>2.5483408976472686</v>
      </c>
      <c r="Q12" s="271">
        <f t="shared" si="1"/>
        <v>47.502625920305675</v>
      </c>
      <c r="R12" s="271">
        <f t="shared" si="2"/>
        <v>52.497374079694325</v>
      </c>
      <c r="S12" s="166"/>
    </row>
    <row r="13" spans="2:19" ht="12.75" customHeight="1" x14ac:dyDescent="0.25">
      <c r="B13" s="162" t="s">
        <v>97</v>
      </c>
      <c r="F13" s="158"/>
      <c r="K13" s="385" t="s">
        <v>98</v>
      </c>
      <c r="L13" s="386"/>
      <c r="M13" s="169">
        <v>6.3195911999999996</v>
      </c>
      <c r="N13" s="169">
        <v>-1.2107078</v>
      </c>
      <c r="O13" s="270">
        <v>50</v>
      </c>
      <c r="P13" s="179">
        <f t="shared" si="0"/>
        <v>3.3708697744921023</v>
      </c>
      <c r="Q13" s="271">
        <f t="shared" si="1"/>
        <v>46.696547620997741</v>
      </c>
      <c r="R13" s="271">
        <f t="shared" si="2"/>
        <v>53.303452379002259</v>
      </c>
      <c r="S13" s="166"/>
    </row>
    <row r="14" spans="2:19" ht="12.75" customHeight="1" x14ac:dyDescent="0.25">
      <c r="B14" s="162" t="s">
        <v>99</v>
      </c>
      <c r="F14" s="158"/>
      <c r="K14" s="385" t="s">
        <v>100</v>
      </c>
      <c r="L14" s="386"/>
      <c r="M14" s="169">
        <v>4.8314539999999999</v>
      </c>
      <c r="N14" s="169">
        <v>-1.1553518</v>
      </c>
      <c r="O14" s="270">
        <v>50</v>
      </c>
      <c r="P14" s="179">
        <f t="shared" si="0"/>
        <v>2.1610020534181316</v>
      </c>
      <c r="Q14" s="271">
        <f t="shared" si="1"/>
        <v>47.882217987650229</v>
      </c>
      <c r="R14" s="271">
        <f t="shared" si="2"/>
        <v>52.117782012349771</v>
      </c>
      <c r="S14" s="166"/>
    </row>
    <row r="15" spans="2:19" ht="12.75" customHeight="1" x14ac:dyDescent="0.25">
      <c r="F15" s="158"/>
      <c r="K15" s="385" t="s">
        <v>101</v>
      </c>
      <c r="L15" s="386"/>
      <c r="M15" s="169">
        <v>4.5938369000000003</v>
      </c>
      <c r="N15" s="169">
        <v>-1.1228271999999999</v>
      </c>
      <c r="O15" s="270">
        <v>50</v>
      </c>
      <c r="P15" s="179">
        <f t="shared" si="0"/>
        <v>2.2880912578257249</v>
      </c>
      <c r="Q15" s="271">
        <f t="shared" si="1"/>
        <v>47.757670567330791</v>
      </c>
      <c r="R15" s="271">
        <f t="shared" si="2"/>
        <v>52.242329432669209</v>
      </c>
      <c r="S15" s="166"/>
    </row>
    <row r="16" spans="2:19" ht="12.75" customHeight="1" x14ac:dyDescent="0.25">
      <c r="B16" s="162" t="s">
        <v>102</v>
      </c>
      <c r="F16" s="158"/>
      <c r="K16" s="393" t="s">
        <v>103</v>
      </c>
      <c r="L16" s="394"/>
      <c r="M16" s="169">
        <v>2.9679063999999999</v>
      </c>
      <c r="N16" s="169">
        <v>-1.1097401</v>
      </c>
      <c r="O16" s="270">
        <v>50</v>
      </c>
      <c r="P16" s="179">
        <f t="shared" si="0"/>
        <v>1.0893187145767818</v>
      </c>
      <c r="Q16" s="271">
        <f t="shared" si="1"/>
        <v>48.932467659714753</v>
      </c>
      <c r="R16" s="271">
        <f t="shared" si="2"/>
        <v>51.067532340285247</v>
      </c>
      <c r="S16" s="165"/>
    </row>
    <row r="17" spans="2:19" ht="12.75" customHeight="1" x14ac:dyDescent="0.25">
      <c r="B17" s="162" t="s">
        <v>104</v>
      </c>
      <c r="F17" s="158"/>
      <c r="K17" s="385" t="s">
        <v>105</v>
      </c>
      <c r="L17" s="386"/>
      <c r="M17" s="169">
        <v>2.9679063999999999</v>
      </c>
      <c r="N17" s="169">
        <v>-1.1097401</v>
      </c>
      <c r="O17" s="270">
        <v>50</v>
      </c>
      <c r="P17" s="179">
        <f t="shared" si="0"/>
        <v>1.0893187145767818</v>
      </c>
      <c r="Q17" s="271">
        <f t="shared" si="1"/>
        <v>48.932467659714753</v>
      </c>
      <c r="R17" s="271">
        <f t="shared" si="2"/>
        <v>51.067532340285247</v>
      </c>
      <c r="S17" s="166"/>
    </row>
    <row r="18" spans="2:19" ht="12.75" customHeight="1" x14ac:dyDescent="0.25">
      <c r="B18" s="162" t="s">
        <v>106</v>
      </c>
      <c r="F18" s="158"/>
      <c r="K18" s="393" t="s">
        <v>107</v>
      </c>
      <c r="L18" s="394"/>
      <c r="M18" s="169">
        <v>6.5134048</v>
      </c>
      <c r="N18" s="169">
        <v>-1.0997342000000001</v>
      </c>
      <c r="O18" s="270">
        <v>50</v>
      </c>
      <c r="P18" s="179">
        <f t="shared" si="0"/>
        <v>6.7695355341695391</v>
      </c>
      <c r="Q18" s="271">
        <f t="shared" si="1"/>
        <v>43.365855176513847</v>
      </c>
      <c r="R18" s="271">
        <f t="shared" si="2"/>
        <v>56.634144823486153</v>
      </c>
      <c r="S18" s="165"/>
    </row>
    <row r="19" spans="2:19" ht="12.75" customHeight="1" x14ac:dyDescent="0.25">
      <c r="B19" s="162" t="s">
        <v>108</v>
      </c>
      <c r="F19" s="158"/>
      <c r="K19" s="385" t="s">
        <v>109</v>
      </c>
      <c r="L19" s="386"/>
      <c r="M19" s="169">
        <v>6.3884261000000002</v>
      </c>
      <c r="N19" s="169">
        <v>-1.1253979999999999</v>
      </c>
      <c r="O19" s="270">
        <v>50</v>
      </c>
      <c r="P19" s="179">
        <f t="shared" si="0"/>
        <v>5.5350733335242861</v>
      </c>
      <c r="Q19" s="271">
        <f t="shared" si="1"/>
        <v>44.575628133146196</v>
      </c>
      <c r="R19" s="271">
        <f t="shared" si="2"/>
        <v>55.424371866853804</v>
      </c>
      <c r="S19" s="166"/>
    </row>
    <row r="20" spans="2:19" ht="12.75" customHeight="1" x14ac:dyDescent="0.25">
      <c r="B20" s="162" t="s">
        <v>110</v>
      </c>
      <c r="F20" s="158"/>
      <c r="K20" s="385" t="s">
        <v>111</v>
      </c>
      <c r="L20" s="386"/>
      <c r="M20" s="169">
        <v>6.3263677999999999</v>
      </c>
      <c r="N20" s="169">
        <v>-1.1678417999999999</v>
      </c>
      <c r="O20" s="270">
        <v>50</v>
      </c>
      <c r="P20" s="179">
        <f t="shared" si="0"/>
        <v>4.2650734926017044</v>
      </c>
      <c r="Q20" s="271">
        <f t="shared" si="1"/>
        <v>45.820227977250326</v>
      </c>
      <c r="R20" s="271">
        <f t="shared" si="2"/>
        <v>54.179772022749674</v>
      </c>
      <c r="S20" s="166"/>
    </row>
    <row r="21" spans="2:19" ht="12.75" customHeight="1" x14ac:dyDescent="0.25">
      <c r="B21" s="162" t="s">
        <v>112</v>
      </c>
      <c r="F21" s="158"/>
      <c r="K21" s="385" t="s">
        <v>113</v>
      </c>
      <c r="L21" s="386"/>
      <c r="M21" s="169">
        <v>4.8597796999999998</v>
      </c>
      <c r="N21" s="169">
        <v>-1.1128589</v>
      </c>
      <c r="O21" s="270">
        <v>50</v>
      </c>
      <c r="P21" s="179">
        <f t="shared" si="0"/>
        <v>2.758306090724477</v>
      </c>
      <c r="Q21" s="271">
        <f t="shared" si="1"/>
        <v>47.296860031090013</v>
      </c>
      <c r="R21" s="271">
        <f t="shared" si="2"/>
        <v>52.703139968909987</v>
      </c>
      <c r="S21" s="166"/>
    </row>
    <row r="22" spans="2:19" ht="12.75" customHeight="1" x14ac:dyDescent="0.25">
      <c r="B22" s="167"/>
      <c r="F22" s="158"/>
      <c r="K22" s="385" t="s">
        <v>114</v>
      </c>
      <c r="L22" s="386"/>
      <c r="M22" s="169">
        <v>7.2064205000000001</v>
      </c>
      <c r="N22" s="169">
        <v>-1.1535275</v>
      </c>
      <c r="O22" s="270">
        <v>50</v>
      </c>
      <c r="P22" s="179">
        <f t="shared" si="0"/>
        <v>7.155809458698462</v>
      </c>
      <c r="Q22" s="271">
        <f t="shared" si="1"/>
        <v>42.98730673047551</v>
      </c>
      <c r="R22" s="271">
        <f t="shared" si="2"/>
        <v>57.01269326952449</v>
      </c>
      <c r="S22" s="166"/>
    </row>
    <row r="23" spans="2:19" ht="12.75" customHeight="1" x14ac:dyDescent="0.25">
      <c r="B23" s="162" t="s">
        <v>115</v>
      </c>
      <c r="F23" s="158"/>
      <c r="K23" s="385" t="s">
        <v>116</v>
      </c>
      <c r="L23" s="386"/>
      <c r="M23" s="169">
        <v>6.5544158000000001</v>
      </c>
      <c r="N23" s="169">
        <v>-1.1346877</v>
      </c>
      <c r="O23" s="270">
        <v>50</v>
      </c>
      <c r="P23" s="179">
        <f t="shared" si="0"/>
        <v>5.7192828288786748</v>
      </c>
      <c r="Q23" s="271">
        <f t="shared" si="1"/>
        <v>44.395102827698899</v>
      </c>
      <c r="R23" s="271">
        <f t="shared" si="2"/>
        <v>55.604897172301101</v>
      </c>
      <c r="S23" s="166"/>
    </row>
    <row r="24" spans="2:19" ht="12.75" customHeight="1" x14ac:dyDescent="0.25">
      <c r="B24" s="162" t="s">
        <v>117</v>
      </c>
      <c r="F24" s="158"/>
      <c r="K24" s="385" t="s">
        <v>118</v>
      </c>
      <c r="L24" s="386"/>
      <c r="M24" s="169">
        <v>6.9794983999999998</v>
      </c>
      <c r="N24" s="169">
        <v>-1.1446970000000001</v>
      </c>
      <c r="O24" s="270">
        <v>50</v>
      </c>
      <c r="P24" s="179">
        <f t="shared" si="0"/>
        <v>6.7008575756602893</v>
      </c>
      <c r="Q24" s="271">
        <f t="shared" si="1"/>
        <v>43.433159575852912</v>
      </c>
      <c r="R24" s="271">
        <f t="shared" si="2"/>
        <v>56.566840424147088</v>
      </c>
      <c r="S24" s="166"/>
    </row>
    <row r="25" spans="2:19" ht="12.75" customHeight="1" x14ac:dyDescent="0.25">
      <c r="B25" s="168"/>
      <c r="F25" s="158"/>
      <c r="K25" s="385" t="s">
        <v>119</v>
      </c>
      <c r="L25" s="386"/>
      <c r="M25" s="169">
        <v>6.0976575000000004</v>
      </c>
      <c r="N25" s="169">
        <v>-1.1518488</v>
      </c>
      <c r="O25" s="270">
        <v>50</v>
      </c>
      <c r="P25" s="179">
        <f t="shared" si="0"/>
        <v>4.1479930688586872</v>
      </c>
      <c r="Q25" s="271">
        <f t="shared" si="1"/>
        <v>45.934966792518487</v>
      </c>
      <c r="R25" s="271">
        <f t="shared" si="2"/>
        <v>54.065033207481513</v>
      </c>
      <c r="S25" s="166"/>
    </row>
    <row r="26" spans="2:19" ht="12.75" customHeight="1" x14ac:dyDescent="0.25">
      <c r="B26" s="168"/>
      <c r="F26" s="158"/>
      <c r="K26" s="385" t="s">
        <v>120</v>
      </c>
      <c r="L26" s="386"/>
      <c r="M26" s="169">
        <v>6.2930615000000003</v>
      </c>
      <c r="N26" s="169">
        <v>-1.2116564999999999</v>
      </c>
      <c r="O26" s="270">
        <v>50</v>
      </c>
      <c r="P26" s="179">
        <f t="shared" si="0"/>
        <v>3.3094221349304016</v>
      </c>
      <c r="Q26" s="271">
        <f t="shared" si="1"/>
        <v>46.756766307768203</v>
      </c>
      <c r="R26" s="271">
        <f t="shared" si="2"/>
        <v>53.243233692231797</v>
      </c>
      <c r="S26" s="166"/>
    </row>
    <row r="27" spans="2:19" ht="12.75" customHeight="1" x14ac:dyDescent="0.25">
      <c r="B27" s="168"/>
      <c r="F27" s="158"/>
      <c r="K27" s="385" t="s">
        <v>121</v>
      </c>
      <c r="L27" s="386"/>
      <c r="M27" s="169">
        <v>6.1820899000000002</v>
      </c>
      <c r="N27" s="169">
        <v>-1.1848732</v>
      </c>
      <c r="O27" s="270">
        <v>50</v>
      </c>
      <c r="P27" s="179">
        <f t="shared" si="0"/>
        <v>3.618944744938569</v>
      </c>
      <c r="Q27" s="271">
        <f t="shared" si="1"/>
        <v>46.453434149960202</v>
      </c>
      <c r="R27" s="271">
        <f t="shared" si="2"/>
        <v>53.546565850039798</v>
      </c>
      <c r="S27" s="166"/>
    </row>
    <row r="28" spans="2:19" ht="12.75" customHeight="1" x14ac:dyDescent="0.25">
      <c r="B28" s="168"/>
      <c r="F28" s="158"/>
      <c r="K28" s="385" t="s">
        <v>122</v>
      </c>
      <c r="L28" s="386"/>
      <c r="M28" s="169">
        <v>5.5805457000000001</v>
      </c>
      <c r="N28" s="169">
        <v>-1.1731479</v>
      </c>
      <c r="O28" s="270">
        <v>50</v>
      </c>
      <c r="P28" s="179">
        <f t="shared" si="0"/>
        <v>2.8543465837542352</v>
      </c>
      <c r="Q28" s="271">
        <f t="shared" si="1"/>
        <v>47.202740347920852</v>
      </c>
      <c r="R28" s="271">
        <f t="shared" si="2"/>
        <v>52.797259652079148</v>
      </c>
      <c r="S28" s="166"/>
    </row>
    <row r="29" spans="2:19" ht="12.75" customHeight="1" x14ac:dyDescent="0.25">
      <c r="B29" s="168"/>
      <c r="F29" s="158"/>
      <c r="K29" s="385" t="s">
        <v>123</v>
      </c>
      <c r="L29" s="386"/>
      <c r="M29" s="169">
        <v>5.0637762000000004</v>
      </c>
      <c r="N29" s="169">
        <v>-1.1451697000000001</v>
      </c>
      <c r="O29" s="270">
        <v>50</v>
      </c>
      <c r="P29" s="179">
        <f t="shared" si="0"/>
        <v>2.5646375432820943</v>
      </c>
      <c r="Q29" s="271">
        <f t="shared" si="1"/>
        <v>47.486655207583546</v>
      </c>
      <c r="R29" s="271">
        <f t="shared" si="2"/>
        <v>52.513344792416454</v>
      </c>
      <c r="S29" s="166"/>
    </row>
    <row r="30" spans="2:19" ht="12.75" customHeight="1" x14ac:dyDescent="0.25">
      <c r="F30" s="158"/>
      <c r="K30" s="385" t="s">
        <v>124</v>
      </c>
      <c r="L30" s="386"/>
      <c r="M30" s="169">
        <v>7.3739290999999998</v>
      </c>
      <c r="N30" s="169">
        <v>-1.2252883000000001</v>
      </c>
      <c r="O30" s="270">
        <v>50</v>
      </c>
      <c r="P30" s="179">
        <f t="shared" si="0"/>
        <v>5.2775441465077977</v>
      </c>
      <c r="Q30" s="271">
        <f t="shared" si="1"/>
        <v>44.82800673642236</v>
      </c>
      <c r="R30" s="271">
        <f t="shared" si="2"/>
        <v>55.17199326357764</v>
      </c>
      <c r="S30" s="166"/>
    </row>
    <row r="31" spans="2:19" ht="12.75" customHeight="1" x14ac:dyDescent="0.25">
      <c r="B31" s="168"/>
      <c r="F31" s="158"/>
      <c r="K31" s="393" t="s">
        <v>125</v>
      </c>
      <c r="L31" s="394"/>
      <c r="M31" s="169">
        <v>4.6735702000000003</v>
      </c>
      <c r="N31" s="169">
        <v>-1.0841175999999999</v>
      </c>
      <c r="O31" s="270">
        <v>50</v>
      </c>
      <c r="P31" s="179">
        <f t="shared" si="0"/>
        <v>2.9358565567753439</v>
      </c>
      <c r="Q31" s="271">
        <f t="shared" si="1"/>
        <v>47.122860574360161</v>
      </c>
      <c r="R31" s="271">
        <f t="shared" si="2"/>
        <v>52.877139425639839</v>
      </c>
      <c r="S31" s="165"/>
    </row>
    <row r="32" spans="2:19" ht="12.75" customHeight="1" x14ac:dyDescent="0.25">
      <c r="B32" s="168"/>
      <c r="F32" s="158"/>
      <c r="K32" s="385" t="s">
        <v>126</v>
      </c>
      <c r="L32" s="386"/>
      <c r="M32" s="169">
        <v>4.6419290999999996</v>
      </c>
      <c r="N32" s="169">
        <v>-1.0827815000000001</v>
      </c>
      <c r="O32" s="270">
        <v>50</v>
      </c>
      <c r="P32" s="179">
        <f t="shared" si="0"/>
        <v>2.9107385777227717</v>
      </c>
      <c r="Q32" s="271">
        <f t="shared" si="1"/>
        <v>47.147476193831686</v>
      </c>
      <c r="R32" s="271">
        <f t="shared" si="2"/>
        <v>52.852523806168314</v>
      </c>
      <c r="S32" s="166"/>
    </row>
    <row r="33" spans="2:19" ht="12.75" customHeight="1" x14ac:dyDescent="0.25">
      <c r="F33" s="158"/>
      <c r="K33" s="385" t="s">
        <v>127</v>
      </c>
      <c r="L33" s="386"/>
      <c r="M33" s="169">
        <v>4.7699657999999996</v>
      </c>
      <c r="N33" s="169">
        <v>-1.1078463000000001</v>
      </c>
      <c r="O33" s="270">
        <v>50</v>
      </c>
      <c r="P33" s="179">
        <f t="shared" si="0"/>
        <v>2.70967151775913</v>
      </c>
      <c r="Q33" s="271">
        <f t="shared" si="1"/>
        <v>47.344521912596051</v>
      </c>
      <c r="R33" s="271">
        <f t="shared" si="2"/>
        <v>52.655478087403949</v>
      </c>
      <c r="S33" s="166"/>
    </row>
    <row r="34" spans="2:19" ht="12.75" customHeight="1" x14ac:dyDescent="0.25">
      <c r="B34" s="168"/>
      <c r="F34" s="158"/>
      <c r="K34" s="393" t="s">
        <v>128</v>
      </c>
      <c r="L34" s="394"/>
      <c r="M34" s="169">
        <v>6.2889837000000002</v>
      </c>
      <c r="N34" s="169">
        <v>-1.0887256999999999</v>
      </c>
      <c r="O34" s="270">
        <v>50</v>
      </c>
      <c r="P34" s="179">
        <f t="shared" si="0"/>
        <v>6.4223024643845505</v>
      </c>
      <c r="Q34" s="271">
        <f t="shared" si="1"/>
        <v>43.706143584903138</v>
      </c>
      <c r="R34" s="271">
        <f t="shared" si="2"/>
        <v>56.293856415096862</v>
      </c>
      <c r="S34" s="165"/>
    </row>
    <row r="35" spans="2:19" ht="12.75" customHeight="1" x14ac:dyDescent="0.25">
      <c r="B35" s="168"/>
      <c r="F35" s="158"/>
      <c r="K35" s="385" t="s">
        <v>129</v>
      </c>
      <c r="L35" s="386"/>
      <c r="M35" s="169">
        <v>6.5657711000000001</v>
      </c>
      <c r="N35" s="169">
        <v>-1.1338737999999999</v>
      </c>
      <c r="O35" s="270">
        <v>50</v>
      </c>
      <c r="P35" s="179">
        <f t="shared" si="0"/>
        <v>5.7772291200056953</v>
      </c>
      <c r="Q35" s="271">
        <f t="shared" si="1"/>
        <v>44.338315462394419</v>
      </c>
      <c r="R35" s="271">
        <f t="shared" si="2"/>
        <v>55.661684537605581</v>
      </c>
      <c r="S35" s="166"/>
    </row>
    <row r="36" spans="2:19" ht="12.75" customHeight="1" x14ac:dyDescent="0.25">
      <c r="B36" s="168"/>
      <c r="F36" s="158"/>
      <c r="K36" s="385" t="s">
        <v>130</v>
      </c>
      <c r="L36" s="386"/>
      <c r="M36" s="169">
        <v>6.2147984999999997</v>
      </c>
      <c r="N36" s="169">
        <v>-1.1000947000000001</v>
      </c>
      <c r="O36" s="270">
        <v>50</v>
      </c>
      <c r="P36" s="179">
        <f t="shared" si="0"/>
        <v>5.8192946664104257</v>
      </c>
      <c r="Q36" s="271">
        <f t="shared" si="1"/>
        <v>44.297091226917786</v>
      </c>
      <c r="R36" s="271">
        <f t="shared" si="2"/>
        <v>55.702908773082214</v>
      </c>
      <c r="S36" s="166"/>
    </row>
    <row r="37" spans="2:19" ht="12.75" customHeight="1" x14ac:dyDescent="0.25">
      <c r="B37" s="168"/>
      <c r="F37" s="158"/>
      <c r="K37" s="385" t="s">
        <v>131</v>
      </c>
      <c r="L37" s="386"/>
      <c r="M37" s="169">
        <v>4.5861397000000004</v>
      </c>
      <c r="N37" s="169">
        <v>-1.0988321999999999</v>
      </c>
      <c r="O37" s="270">
        <v>50</v>
      </c>
      <c r="P37" s="179">
        <f t="shared" si="0"/>
        <v>2.5952416874573716</v>
      </c>
      <c r="Q37" s="271">
        <f t="shared" si="1"/>
        <v>47.456663146291774</v>
      </c>
      <c r="R37" s="271">
        <f t="shared" si="2"/>
        <v>52.543336853708226</v>
      </c>
      <c r="S37" s="166"/>
    </row>
    <row r="38" spans="2:19" ht="12.75" customHeight="1" x14ac:dyDescent="0.25">
      <c r="B38" s="168"/>
      <c r="F38" s="158"/>
      <c r="K38" s="385" t="s">
        <v>132</v>
      </c>
      <c r="L38" s="386"/>
      <c r="M38" s="169">
        <v>6.5470858999999999</v>
      </c>
      <c r="N38" s="169">
        <v>-1.1266075</v>
      </c>
      <c r="O38" s="270">
        <v>50</v>
      </c>
      <c r="P38" s="179">
        <f t="shared" si="0"/>
        <v>5.9529771407617673</v>
      </c>
      <c r="Q38" s="271">
        <f t="shared" si="1"/>
        <v>44.166082402053469</v>
      </c>
      <c r="R38" s="271">
        <f t="shared" si="2"/>
        <v>55.833917597946531</v>
      </c>
      <c r="S38" s="166"/>
    </row>
    <row r="39" spans="2:19" ht="12.75" customHeight="1" x14ac:dyDescent="0.25">
      <c r="B39" s="168"/>
      <c r="F39" s="158"/>
      <c r="K39" s="385" t="s">
        <v>133</v>
      </c>
      <c r="L39" s="386"/>
      <c r="M39" s="169">
        <v>6.6670242999999996</v>
      </c>
      <c r="N39" s="169">
        <v>-1.1480724</v>
      </c>
      <c r="O39" s="270">
        <v>50</v>
      </c>
      <c r="P39" s="179">
        <f t="shared" si="0"/>
        <v>5.6279087455932011</v>
      </c>
      <c r="Q39" s="271">
        <f t="shared" si="1"/>
        <v>44.484649429318665</v>
      </c>
      <c r="R39" s="271">
        <f t="shared" si="2"/>
        <v>55.515350570681335</v>
      </c>
      <c r="S39" s="166"/>
    </row>
    <row r="40" spans="2:19" ht="12.75" customHeight="1" x14ac:dyDescent="0.25">
      <c r="B40" s="168"/>
      <c r="F40" s="158"/>
      <c r="K40" s="385" t="s">
        <v>134</v>
      </c>
      <c r="L40" s="386"/>
      <c r="M40" s="169">
        <v>6.8739270000000001</v>
      </c>
      <c r="N40" s="169">
        <v>-1.1667460999999999</v>
      </c>
      <c r="O40" s="272">
        <v>50</v>
      </c>
      <c r="P40" s="179">
        <f t="shared" si="0"/>
        <v>5.6415938769857554</v>
      </c>
      <c r="Q40" s="271">
        <f t="shared" si="1"/>
        <v>44.47123800055396</v>
      </c>
      <c r="R40" s="271">
        <f t="shared" si="2"/>
        <v>55.52876199944604</v>
      </c>
      <c r="S40" s="166"/>
    </row>
    <row r="41" spans="2:19" ht="12.75" customHeight="1" x14ac:dyDescent="0.25">
      <c r="F41" s="158"/>
      <c r="K41" s="385" t="s">
        <v>135</v>
      </c>
      <c r="L41" s="386"/>
      <c r="M41" s="169">
        <v>5.5928617999999997</v>
      </c>
      <c r="N41" s="169">
        <v>-1.1596712</v>
      </c>
      <c r="O41" s="270">
        <v>50</v>
      </c>
      <c r="P41" s="179">
        <f t="shared" si="0"/>
        <v>3.0891885541246866</v>
      </c>
      <c r="Q41" s="271">
        <f t="shared" si="1"/>
        <v>46.972595216957806</v>
      </c>
      <c r="R41" s="271">
        <f t="shared" si="2"/>
        <v>53.027404783042194</v>
      </c>
      <c r="S41" s="166"/>
    </row>
    <row r="42" spans="2:19" ht="12.75" customHeight="1" x14ac:dyDescent="0.25">
      <c r="B42" s="168"/>
      <c r="F42" s="158"/>
      <c r="K42" s="393" t="s">
        <v>136</v>
      </c>
      <c r="L42" s="394"/>
      <c r="M42" s="169">
        <v>4.8881497999999999</v>
      </c>
      <c r="N42" s="169">
        <v>-1.0755321</v>
      </c>
      <c r="O42" s="270">
        <v>50</v>
      </c>
      <c r="P42" s="179">
        <f t="shared" si="0"/>
        <v>3.4237473106791421</v>
      </c>
      <c r="Q42" s="271">
        <f t="shared" si="1"/>
        <v>46.644727635534437</v>
      </c>
      <c r="R42" s="271">
        <f t="shared" si="2"/>
        <v>53.355272364465563</v>
      </c>
      <c r="S42" s="165"/>
    </row>
    <row r="43" spans="2:19" ht="12.75" customHeight="1" x14ac:dyDescent="0.25">
      <c r="B43" s="168"/>
      <c r="F43" s="158"/>
      <c r="K43" s="385" t="s">
        <v>137</v>
      </c>
      <c r="L43" s="386"/>
      <c r="M43" s="169">
        <v>5.5260444</v>
      </c>
      <c r="N43" s="169">
        <v>-1.1352062999999999</v>
      </c>
      <c r="O43" s="270">
        <v>50</v>
      </c>
      <c r="P43" s="179">
        <f t="shared" si="0"/>
        <v>3.410476949676772</v>
      </c>
      <c r="Q43" s="271">
        <f t="shared" si="1"/>
        <v>46.657732589316765</v>
      </c>
      <c r="R43" s="271">
        <f t="shared" si="2"/>
        <v>53.342267410683235</v>
      </c>
      <c r="S43" s="166"/>
    </row>
    <row r="44" spans="2:19" ht="12.75" customHeight="1" x14ac:dyDescent="0.25">
      <c r="B44" s="168"/>
      <c r="F44" s="158"/>
      <c r="K44" s="385" t="s">
        <v>138</v>
      </c>
      <c r="L44" s="386"/>
      <c r="M44" s="169">
        <v>4.5973370999999998</v>
      </c>
      <c r="N44" s="169">
        <v>-1.151106</v>
      </c>
      <c r="O44" s="270">
        <v>50</v>
      </c>
      <c r="P44" s="179">
        <f t="shared" si="0"/>
        <v>1.9669475716001004</v>
      </c>
      <c r="Q44" s="271">
        <f t="shared" si="1"/>
        <v>48.072391379831899</v>
      </c>
      <c r="R44" s="271">
        <f t="shared" si="2"/>
        <v>51.927608620168101</v>
      </c>
      <c r="S44" s="166"/>
    </row>
    <row r="45" spans="2:19" ht="12.75" customHeight="1" x14ac:dyDescent="0.25">
      <c r="B45" s="168"/>
      <c r="F45" s="158"/>
      <c r="K45" s="385" t="s">
        <v>139</v>
      </c>
      <c r="L45" s="386"/>
      <c r="M45" s="169">
        <v>3.4782226000000001</v>
      </c>
      <c r="N45" s="169">
        <v>-1.04914</v>
      </c>
      <c r="O45" s="270">
        <v>50</v>
      </c>
      <c r="P45" s="179">
        <f t="shared" si="0"/>
        <v>1.9514064935738946</v>
      </c>
      <c r="Q45" s="271">
        <f t="shared" si="1"/>
        <v>48.087621636297584</v>
      </c>
      <c r="R45" s="271">
        <f t="shared" si="2"/>
        <v>51.912378363702416</v>
      </c>
      <c r="S45" s="166"/>
    </row>
    <row r="46" spans="2:19" ht="12.75" customHeight="1" x14ac:dyDescent="0.25">
      <c r="F46" s="158"/>
      <c r="K46" s="385" t="s">
        <v>140</v>
      </c>
      <c r="L46" s="386"/>
      <c r="M46" s="169">
        <v>5.3294233999999996</v>
      </c>
      <c r="N46" s="169">
        <v>-1.120331</v>
      </c>
      <c r="O46" s="270">
        <v>50</v>
      </c>
      <c r="P46" s="179">
        <f t="shared" si="0"/>
        <v>3.3501843474492627</v>
      </c>
      <c r="Q46" s="271">
        <f t="shared" si="1"/>
        <v>46.716819339499722</v>
      </c>
      <c r="R46" s="271">
        <f t="shared" si="2"/>
        <v>53.283180660500278</v>
      </c>
      <c r="S46" s="166"/>
    </row>
    <row r="47" spans="2:19" ht="12.75" customHeight="1" x14ac:dyDescent="0.25">
      <c r="B47" s="168"/>
      <c r="F47" s="158"/>
      <c r="K47" s="393" t="s">
        <v>141</v>
      </c>
      <c r="L47" s="394"/>
      <c r="M47" s="169">
        <v>5.4500527999999999</v>
      </c>
      <c r="N47" s="169">
        <v>-1.0799707999999999</v>
      </c>
      <c r="O47" s="270">
        <v>50</v>
      </c>
      <c r="P47" s="179">
        <f t="shared" si="0"/>
        <v>4.4267880731588516</v>
      </c>
      <c r="Q47" s="271">
        <f t="shared" si="1"/>
        <v>45.661747688304324</v>
      </c>
      <c r="R47" s="271">
        <f t="shared" si="2"/>
        <v>54.338252311695676</v>
      </c>
      <c r="S47" s="165"/>
    </row>
    <row r="48" spans="2:19" ht="12.75" customHeight="1" x14ac:dyDescent="0.25">
      <c r="B48" s="168"/>
      <c r="F48" s="158"/>
      <c r="K48" s="385" t="s">
        <v>142</v>
      </c>
      <c r="L48" s="386"/>
      <c r="M48" s="169">
        <v>5.2147221000000004</v>
      </c>
      <c r="N48" s="169">
        <v>-1.1206206999999999</v>
      </c>
      <c r="O48" s="270">
        <v>50</v>
      </c>
      <c r="P48" s="179">
        <f t="shared" si="0"/>
        <v>3.158500780690169</v>
      </c>
      <c r="Q48" s="271">
        <f t="shared" si="1"/>
        <v>46.904669234923631</v>
      </c>
      <c r="R48" s="271">
        <f t="shared" si="2"/>
        <v>53.095330765076369</v>
      </c>
      <c r="S48" s="166"/>
    </row>
    <row r="49" spans="2:19" ht="12.75" customHeight="1" x14ac:dyDescent="0.25">
      <c r="B49" s="168"/>
      <c r="F49" s="158"/>
      <c r="K49" s="385" t="s">
        <v>143</v>
      </c>
      <c r="L49" s="386"/>
      <c r="M49" s="169">
        <v>5.1409094</v>
      </c>
      <c r="N49" s="169">
        <v>-1.1137168</v>
      </c>
      <c r="O49" s="270">
        <v>50</v>
      </c>
      <c r="P49" s="179">
        <f t="shared" si="0"/>
        <v>3.1599002548401547</v>
      </c>
      <c r="Q49" s="271">
        <f t="shared" si="1"/>
        <v>46.903297750256648</v>
      </c>
      <c r="R49" s="271">
        <f t="shared" si="2"/>
        <v>53.096702249743352</v>
      </c>
      <c r="S49" s="166"/>
    </row>
    <row r="50" spans="2:19" ht="12.75" customHeight="1" x14ac:dyDescent="0.25">
      <c r="B50" s="168"/>
      <c r="F50" s="158"/>
      <c r="K50" s="385" t="s">
        <v>144</v>
      </c>
      <c r="L50" s="386"/>
      <c r="M50" s="169">
        <v>6.2113500999999998</v>
      </c>
      <c r="N50" s="169">
        <v>-1.1392715</v>
      </c>
      <c r="O50" s="270">
        <v>50</v>
      </c>
      <c r="P50" s="179">
        <f t="shared" si="0"/>
        <v>4.6997659899978714</v>
      </c>
      <c r="Q50" s="271">
        <f t="shared" si="1"/>
        <v>45.394229329802087</v>
      </c>
      <c r="R50" s="271">
        <f t="shared" si="2"/>
        <v>54.605770670197913</v>
      </c>
      <c r="S50" s="166"/>
    </row>
    <row r="51" spans="2:19" ht="12.75" customHeight="1" x14ac:dyDescent="0.25">
      <c r="F51" s="158"/>
      <c r="K51" s="385" t="s">
        <v>145</v>
      </c>
      <c r="L51" s="386"/>
      <c r="M51" s="169">
        <v>5.2605481999999997</v>
      </c>
      <c r="N51" s="169">
        <v>-1.1521817999999999</v>
      </c>
      <c r="O51" s="270">
        <v>50</v>
      </c>
      <c r="P51" s="179">
        <f t="shared" si="0"/>
        <v>2.7244551858328343</v>
      </c>
      <c r="Q51" s="271">
        <f t="shared" si="1"/>
        <v>47.330033917883824</v>
      </c>
      <c r="R51" s="271">
        <f t="shared" si="2"/>
        <v>52.669966082116176</v>
      </c>
      <c r="S51" s="166"/>
    </row>
    <row r="52" spans="2:19" ht="12.75" customHeight="1" x14ac:dyDescent="0.25">
      <c r="B52" s="168"/>
      <c r="F52" s="158"/>
      <c r="K52" s="393" t="s">
        <v>146</v>
      </c>
      <c r="L52" s="394"/>
      <c r="M52" s="169">
        <v>5.5805534999999997</v>
      </c>
      <c r="N52" s="169">
        <v>-1.0493399999999999</v>
      </c>
      <c r="O52" s="270">
        <v>50</v>
      </c>
      <c r="P52" s="179">
        <f t="shared" si="0"/>
        <v>5.5769044450534748</v>
      </c>
      <c r="Q52" s="271">
        <f t="shared" si="1"/>
        <v>44.534633643847599</v>
      </c>
      <c r="R52" s="271">
        <f t="shared" si="2"/>
        <v>55.465366356152401</v>
      </c>
      <c r="S52" s="165"/>
    </row>
    <row r="53" spans="2:19" ht="12.75" customHeight="1" x14ac:dyDescent="0.25">
      <c r="B53" s="168"/>
      <c r="F53" s="158"/>
      <c r="K53" s="385" t="s">
        <v>147</v>
      </c>
      <c r="L53" s="386"/>
      <c r="M53" s="169">
        <v>5.1232607999999997</v>
      </c>
      <c r="N53" s="169">
        <v>-1.149095</v>
      </c>
      <c r="O53" s="270">
        <v>50</v>
      </c>
      <c r="P53" s="179">
        <f t="shared" si="0"/>
        <v>2.5865476222084776</v>
      </c>
      <c r="Q53" s="271">
        <f t="shared" si="1"/>
        <v>47.465183330235689</v>
      </c>
      <c r="R53" s="271">
        <f t="shared" si="2"/>
        <v>52.534816669764311</v>
      </c>
      <c r="S53" s="166"/>
    </row>
    <row r="54" spans="2:19" ht="12.75" customHeight="1" x14ac:dyDescent="0.25">
      <c r="B54" s="168"/>
      <c r="F54" s="158"/>
      <c r="K54" s="385" t="s">
        <v>148</v>
      </c>
      <c r="L54" s="386"/>
      <c r="M54" s="169">
        <v>5.4564114000000004</v>
      </c>
      <c r="N54" s="169">
        <v>-1.0894842</v>
      </c>
      <c r="O54" s="270">
        <v>50</v>
      </c>
      <c r="P54" s="179">
        <f t="shared" si="0"/>
        <v>4.2181099214470157</v>
      </c>
      <c r="Q54" s="271">
        <f t="shared" si="1"/>
        <v>45.866252276981925</v>
      </c>
      <c r="R54" s="271">
        <f t="shared" si="2"/>
        <v>54.133747723018075</v>
      </c>
      <c r="S54" s="166"/>
    </row>
    <row r="55" spans="2:19" ht="12.75" customHeight="1" x14ac:dyDescent="0.25">
      <c r="B55" s="168"/>
      <c r="F55" s="158"/>
      <c r="K55" s="385" t="s">
        <v>149</v>
      </c>
      <c r="L55" s="386"/>
      <c r="M55" s="169">
        <v>6.1247322999999998</v>
      </c>
      <c r="N55" s="169">
        <v>-1.1341764999999999</v>
      </c>
      <c r="O55" s="270">
        <v>50</v>
      </c>
      <c r="P55" s="179">
        <f t="shared" si="0"/>
        <v>4.6263452951419906</v>
      </c>
      <c r="Q55" s="271">
        <f t="shared" si="1"/>
        <v>45.466181610760849</v>
      </c>
      <c r="R55" s="271">
        <f t="shared" si="2"/>
        <v>54.533818389239151</v>
      </c>
      <c r="S55" s="166"/>
    </row>
    <row r="56" spans="2:19" ht="12.75" customHeight="1" x14ac:dyDescent="0.25">
      <c r="B56" s="168"/>
      <c r="F56" s="158"/>
      <c r="K56" s="385" t="s">
        <v>150</v>
      </c>
      <c r="L56" s="386"/>
      <c r="M56" s="169">
        <v>6.6662409</v>
      </c>
      <c r="N56" s="169">
        <v>-1.1475268000000001</v>
      </c>
      <c r="O56" s="270">
        <v>50</v>
      </c>
      <c r="P56" s="179">
        <f t="shared" si="0"/>
        <v>5.6423342854197793</v>
      </c>
      <c r="Q56" s="271">
        <f t="shared" si="1"/>
        <v>44.470512400288619</v>
      </c>
      <c r="R56" s="271">
        <f t="shared" si="2"/>
        <v>55.529487599711381</v>
      </c>
      <c r="S56" s="166"/>
    </row>
    <row r="57" spans="2:19" ht="12.75" customHeight="1" x14ac:dyDescent="0.25">
      <c r="B57" s="168"/>
      <c r="F57" s="158"/>
      <c r="K57" s="385" t="s">
        <v>151</v>
      </c>
      <c r="L57" s="386"/>
      <c r="M57" s="169">
        <v>6.4147616999999997</v>
      </c>
      <c r="N57" s="169">
        <v>-1.1080724</v>
      </c>
      <c r="O57" s="270">
        <v>50</v>
      </c>
      <c r="P57" s="179">
        <f t="shared" si="0"/>
        <v>6.1595405606320357</v>
      </c>
      <c r="Q57" s="271">
        <f t="shared" si="1"/>
        <v>43.963650250580606</v>
      </c>
      <c r="R57" s="271">
        <f t="shared" si="2"/>
        <v>56.036349749419394</v>
      </c>
      <c r="S57" s="166"/>
    </row>
    <row r="58" spans="2:19" ht="12.75" customHeight="1" x14ac:dyDescent="0.25">
      <c r="B58" s="168"/>
      <c r="F58" s="158"/>
      <c r="K58" s="385" t="s">
        <v>152</v>
      </c>
      <c r="L58" s="386"/>
      <c r="M58" s="169">
        <v>5.5393508999999996</v>
      </c>
      <c r="N58" s="169">
        <v>-1.1275523000000001</v>
      </c>
      <c r="O58" s="270">
        <v>50</v>
      </c>
      <c r="P58" s="179">
        <f t="shared" si="0"/>
        <v>3.5783889707195904</v>
      </c>
      <c r="Q58" s="271">
        <f t="shared" si="1"/>
        <v>46.4931788086948</v>
      </c>
      <c r="R58" s="271">
        <f t="shared" si="2"/>
        <v>53.5068211913052</v>
      </c>
      <c r="S58" s="166"/>
    </row>
    <row r="59" spans="2:19" ht="12.75" customHeight="1" x14ac:dyDescent="0.25">
      <c r="B59" s="168"/>
      <c r="F59" s="158"/>
      <c r="K59" s="395" t="s">
        <v>1</v>
      </c>
      <c r="L59" s="396"/>
      <c r="M59" s="273">
        <v>5.9374434999999997</v>
      </c>
      <c r="N59" s="273">
        <v>-1.1548879000000001</v>
      </c>
      <c r="O59" s="274">
        <v>50</v>
      </c>
      <c r="P59" s="185">
        <f t="shared" si="0"/>
        <v>3.7662372469402539</v>
      </c>
      <c r="Q59" s="275">
        <f t="shared" si="1"/>
        <v>46.309087497998554</v>
      </c>
      <c r="R59" s="275">
        <f t="shared" si="2"/>
        <v>53.690912502001446</v>
      </c>
      <c r="S59" s="166"/>
    </row>
    <row r="60" spans="2:19" ht="12.75" customHeight="1" x14ac:dyDescent="0.25">
      <c r="B60" s="168"/>
      <c r="F60" s="158"/>
      <c r="K60" s="385" t="s">
        <v>153</v>
      </c>
      <c r="L60" s="386"/>
      <c r="M60" s="169">
        <v>5.7018202999999996</v>
      </c>
      <c r="N60" s="169">
        <v>-1.1141079</v>
      </c>
      <c r="O60" s="270">
        <v>50</v>
      </c>
      <c r="P60" s="179">
        <f t="shared" si="0"/>
        <v>4.1740221050537638</v>
      </c>
      <c r="Q60" s="271">
        <f t="shared" si="1"/>
        <v>45.909458337047312</v>
      </c>
      <c r="R60" s="271">
        <f t="shared" si="2"/>
        <v>54.090541662952688</v>
      </c>
      <c r="S60" s="166"/>
    </row>
    <row r="61" spans="2:19" ht="12.75" customHeight="1" x14ac:dyDescent="0.25">
      <c r="F61" s="158"/>
      <c r="K61" s="385" t="s">
        <v>154</v>
      </c>
      <c r="L61" s="386"/>
      <c r="M61" s="169">
        <v>6.1724329999999998</v>
      </c>
      <c r="N61" s="169">
        <v>-1.1688508</v>
      </c>
      <c r="O61" s="270">
        <v>50</v>
      </c>
      <c r="P61" s="179">
        <f t="shared" si="0"/>
        <v>3.9276191741866384</v>
      </c>
      <c r="Q61" s="271">
        <f t="shared" si="1"/>
        <v>46.150933209297094</v>
      </c>
      <c r="R61" s="271">
        <f t="shared" si="2"/>
        <v>53.849066790702906</v>
      </c>
      <c r="S61" s="166"/>
    </row>
    <row r="62" spans="2:19" ht="12.75" customHeight="1" x14ac:dyDescent="0.25">
      <c r="B62" s="168"/>
      <c r="F62" s="158"/>
      <c r="K62" s="393" t="s">
        <v>155</v>
      </c>
      <c r="L62" s="394"/>
      <c r="M62" s="169">
        <v>5.5456649999999996</v>
      </c>
      <c r="N62" s="169">
        <v>-1.0733988000000001</v>
      </c>
      <c r="O62" s="270">
        <v>50</v>
      </c>
      <c r="P62" s="179">
        <f t="shared" si="0"/>
        <v>4.8116216689656461</v>
      </c>
      <c r="Q62" s="271">
        <f t="shared" si="1"/>
        <v>45.284610764413671</v>
      </c>
      <c r="R62" s="271">
        <f t="shared" si="2"/>
        <v>54.715389235586329</v>
      </c>
      <c r="S62" s="165"/>
    </row>
    <row r="63" spans="2:19" ht="12.75" customHeight="1" x14ac:dyDescent="0.25">
      <c r="B63" s="168"/>
      <c r="F63" s="158"/>
      <c r="K63" s="385" t="s">
        <v>156</v>
      </c>
      <c r="L63" s="386"/>
      <c r="M63" s="169">
        <v>5.3889668000000004</v>
      </c>
      <c r="N63" s="169">
        <v>-1.1585335000000001</v>
      </c>
      <c r="O63" s="270">
        <v>50</v>
      </c>
      <c r="P63" s="179">
        <f t="shared" si="0"/>
        <v>2.8069985574197038</v>
      </c>
      <c r="Q63" s="271">
        <f t="shared" si="1"/>
        <v>47.249141413728694</v>
      </c>
      <c r="R63" s="271">
        <f t="shared" si="2"/>
        <v>52.750858586271306</v>
      </c>
      <c r="S63" s="166"/>
    </row>
    <row r="64" spans="2:19" ht="12.75" customHeight="1" x14ac:dyDescent="0.25">
      <c r="B64" s="168"/>
      <c r="F64" s="158"/>
      <c r="K64" s="385" t="s">
        <v>157</v>
      </c>
      <c r="L64" s="386"/>
      <c r="M64" s="169">
        <v>5.8281520999999996</v>
      </c>
      <c r="N64" s="169">
        <v>-1.1430157000000001</v>
      </c>
      <c r="O64" s="270">
        <v>50</v>
      </c>
      <c r="P64" s="179">
        <f t="shared" si="0"/>
        <v>3.8024972091058427</v>
      </c>
      <c r="Q64" s="271">
        <f t="shared" si="1"/>
        <v>46.273552735076272</v>
      </c>
      <c r="R64" s="271">
        <f t="shared" si="2"/>
        <v>53.726447264923728</v>
      </c>
      <c r="S64" s="166"/>
    </row>
    <row r="65" spans="2:19" ht="12.75" customHeight="1" x14ac:dyDescent="0.25">
      <c r="B65" s="168"/>
      <c r="F65" s="158"/>
      <c r="K65" s="385" t="s">
        <v>158</v>
      </c>
      <c r="L65" s="386"/>
      <c r="M65" s="169">
        <v>6.0552147999999999</v>
      </c>
      <c r="N65" s="169">
        <v>-1.1830849999999999</v>
      </c>
      <c r="O65" s="270">
        <v>50</v>
      </c>
      <c r="P65" s="179">
        <f t="shared" si="0"/>
        <v>3.4295151317593051</v>
      </c>
      <c r="Q65" s="271">
        <f t="shared" si="1"/>
        <v>46.639075170875884</v>
      </c>
      <c r="R65" s="271">
        <f t="shared" si="2"/>
        <v>53.360924829124116</v>
      </c>
      <c r="S65" s="166"/>
    </row>
    <row r="66" spans="2:19" ht="12.75" customHeight="1" x14ac:dyDescent="0.25">
      <c r="B66" s="168"/>
      <c r="F66" s="158"/>
      <c r="K66" s="385" t="s">
        <v>159</v>
      </c>
      <c r="L66" s="386"/>
      <c r="M66" s="169">
        <v>6.8213613999999998</v>
      </c>
      <c r="N66" s="169">
        <v>-1.1714192000000001</v>
      </c>
      <c r="O66" s="270">
        <v>50</v>
      </c>
      <c r="P66" s="179">
        <f t="shared" si="0"/>
        <v>5.3580648526334675</v>
      </c>
      <c r="Q66" s="271">
        <f t="shared" si="1"/>
        <v>44.749096444419202</v>
      </c>
      <c r="R66" s="271">
        <f t="shared" si="2"/>
        <v>55.250903555580798</v>
      </c>
      <c r="S66" s="166"/>
    </row>
    <row r="67" spans="2:19" ht="12.75" customHeight="1" x14ac:dyDescent="0.25">
      <c r="B67" s="168"/>
      <c r="F67" s="158"/>
      <c r="K67" s="385" t="s">
        <v>160</v>
      </c>
      <c r="L67" s="386"/>
      <c r="M67" s="169">
        <v>6.2598307999999996</v>
      </c>
      <c r="N67" s="169">
        <v>-1.2083718999999999</v>
      </c>
      <c r="O67" s="270">
        <v>50</v>
      </c>
      <c r="P67" s="179">
        <f t="shared" si="0"/>
        <v>3.3132433193471686</v>
      </c>
      <c r="Q67" s="271">
        <f t="shared" si="1"/>
        <v>46.753021547039772</v>
      </c>
      <c r="R67" s="271">
        <f t="shared" si="2"/>
        <v>53.246978452960228</v>
      </c>
      <c r="S67" s="166"/>
    </row>
    <row r="68" spans="2:19" ht="12.75" customHeight="1" x14ac:dyDescent="0.25">
      <c r="B68" s="168"/>
      <c r="F68" s="158"/>
      <c r="K68" s="385" t="s">
        <v>161</v>
      </c>
      <c r="L68" s="386"/>
      <c r="M68" s="169">
        <v>6.0429231000000003</v>
      </c>
      <c r="N68" s="169">
        <v>-1.1466848000000001</v>
      </c>
      <c r="O68" s="270">
        <v>50</v>
      </c>
      <c r="P68" s="179">
        <f t="shared" si="0"/>
        <v>4.1503558889383108</v>
      </c>
      <c r="Q68" s="271">
        <f t="shared" si="1"/>
        <v>45.932651228840456</v>
      </c>
      <c r="R68" s="271">
        <f t="shared" si="2"/>
        <v>54.067348771159544</v>
      </c>
      <c r="S68" s="166"/>
    </row>
    <row r="69" spans="2:19" ht="12.75" customHeight="1" x14ac:dyDescent="0.25">
      <c r="B69" s="168"/>
      <c r="F69" s="158"/>
      <c r="K69" s="385" t="s">
        <v>162</v>
      </c>
      <c r="L69" s="386"/>
      <c r="M69" s="169">
        <v>6.3274952000000004</v>
      </c>
      <c r="N69" s="169">
        <v>-1.2195681</v>
      </c>
      <c r="O69" s="270">
        <v>50</v>
      </c>
      <c r="P69" s="179">
        <f t="shared" si="0"/>
        <v>3.2258276843130775</v>
      </c>
      <c r="Q69" s="271">
        <f t="shared" si="1"/>
        <v>46.838688869373186</v>
      </c>
      <c r="R69" s="271">
        <f t="shared" si="2"/>
        <v>53.161311130626814</v>
      </c>
      <c r="S69" s="166"/>
    </row>
    <row r="70" spans="2:19" ht="12.75" customHeight="1" x14ac:dyDescent="0.25">
      <c r="B70" s="168"/>
      <c r="F70" s="158"/>
      <c r="K70" s="385" t="s">
        <v>163</v>
      </c>
      <c r="L70" s="386"/>
      <c r="M70" s="169">
        <v>5.1819059999999997</v>
      </c>
      <c r="N70" s="169">
        <v>-1.1367741</v>
      </c>
      <c r="O70" s="270">
        <v>50</v>
      </c>
      <c r="P70" s="179">
        <f t="shared" si="0"/>
        <v>2.847101118586997</v>
      </c>
      <c r="Q70" s="271">
        <f t="shared" si="1"/>
        <v>47.209840903784745</v>
      </c>
      <c r="R70" s="271">
        <f t="shared" si="2"/>
        <v>52.790159096215255</v>
      </c>
      <c r="S70" s="166"/>
    </row>
    <row r="71" spans="2:19" ht="12.75" customHeight="1" x14ac:dyDescent="0.25">
      <c r="B71" s="168"/>
      <c r="F71" s="158"/>
      <c r="K71" s="385" t="s">
        <v>164</v>
      </c>
      <c r="L71" s="386"/>
      <c r="M71" s="169">
        <v>5.0486385</v>
      </c>
      <c r="N71" s="169">
        <v>-1.1288708000000001</v>
      </c>
      <c r="O71" s="270">
        <v>50</v>
      </c>
      <c r="P71" s="179">
        <f t="shared" ref="P71:P134" si="3">100*SQRT(EXP($M71+$N71*LN($O71*1000)))</f>
        <v>2.7799238969101427</v>
      </c>
      <c r="Q71" s="271">
        <f t="shared" si="1"/>
        <v>47.275674581028063</v>
      </c>
      <c r="R71" s="271">
        <f t="shared" si="2"/>
        <v>52.724325418971937</v>
      </c>
      <c r="S71" s="166"/>
    </row>
    <row r="72" spans="2:19" ht="12.75" customHeight="1" x14ac:dyDescent="0.25">
      <c r="F72" s="158"/>
      <c r="K72" s="385" t="s">
        <v>165</v>
      </c>
      <c r="L72" s="386"/>
      <c r="M72" s="169">
        <v>4.2146537000000004</v>
      </c>
      <c r="N72" s="169">
        <v>-1.0479764</v>
      </c>
      <c r="O72" s="270">
        <v>50</v>
      </c>
      <c r="P72" s="179">
        <f t="shared" si="3"/>
        <v>2.8378901987774778</v>
      </c>
      <c r="Q72" s="271">
        <f t="shared" ref="Q72:Q132" si="4">$O72-1.96*$P72*$O72/100</f>
        <v>47.218867605198071</v>
      </c>
      <c r="R72" s="271">
        <f t="shared" ref="R72:R132" si="5">$O72+1.96*$P72*$O72/100</f>
        <v>52.781132394801929</v>
      </c>
      <c r="S72" s="166"/>
    </row>
    <row r="73" spans="2:19" ht="12.75" customHeight="1" x14ac:dyDescent="0.25">
      <c r="B73" s="168"/>
      <c r="F73" s="158"/>
      <c r="K73" s="393" t="s">
        <v>166</v>
      </c>
      <c r="L73" s="394"/>
      <c r="M73" s="169">
        <v>5.3042787000000002</v>
      </c>
      <c r="N73" s="169">
        <v>-1.1137945</v>
      </c>
      <c r="O73" s="270">
        <v>50</v>
      </c>
      <c r="P73" s="179">
        <f t="shared" si="3"/>
        <v>3.4274096225955537</v>
      </c>
      <c r="Q73" s="271">
        <f t="shared" si="4"/>
        <v>46.641138569856359</v>
      </c>
      <c r="R73" s="271">
        <f t="shared" si="5"/>
        <v>53.358861430143641</v>
      </c>
      <c r="S73" s="165"/>
    </row>
    <row r="74" spans="2:19" ht="12.75" customHeight="1" x14ac:dyDescent="0.25">
      <c r="B74" s="168"/>
      <c r="F74" s="158"/>
      <c r="K74" s="385" t="s">
        <v>167</v>
      </c>
      <c r="L74" s="386"/>
      <c r="M74" s="169">
        <v>5.1946063999999996</v>
      </c>
      <c r="N74" s="169">
        <v>-1.1063837000000001</v>
      </c>
      <c r="O74" s="270">
        <v>50</v>
      </c>
      <c r="P74" s="179">
        <f t="shared" si="3"/>
        <v>3.37724476991934</v>
      </c>
      <c r="Q74" s="271">
        <f t="shared" si="4"/>
        <v>46.690300125479048</v>
      </c>
      <c r="R74" s="271">
        <f t="shared" si="5"/>
        <v>53.309699874520952</v>
      </c>
      <c r="S74" s="166"/>
    </row>
    <row r="75" spans="2:19" ht="12.75" customHeight="1" x14ac:dyDescent="0.25">
      <c r="F75" s="158"/>
      <c r="K75" s="385" t="s">
        <v>168</v>
      </c>
      <c r="L75" s="386"/>
      <c r="M75" s="169">
        <v>5.3797610999999996</v>
      </c>
      <c r="N75" s="169">
        <v>-1.1433690000000001</v>
      </c>
      <c r="O75" s="270">
        <v>50</v>
      </c>
      <c r="P75" s="179">
        <f t="shared" si="3"/>
        <v>3.0329968719100755</v>
      </c>
      <c r="Q75" s="271">
        <f t="shared" si="4"/>
        <v>47.027663065528124</v>
      </c>
      <c r="R75" s="271">
        <f t="shared" si="5"/>
        <v>52.972336934471876</v>
      </c>
      <c r="S75" s="166"/>
    </row>
    <row r="76" spans="2:19" ht="12.75" customHeight="1" x14ac:dyDescent="0.25">
      <c r="B76" s="168"/>
      <c r="F76" s="158"/>
      <c r="K76" s="393" t="s">
        <v>169</v>
      </c>
      <c r="L76" s="394"/>
      <c r="M76" s="169">
        <v>5.8167141999999998</v>
      </c>
      <c r="N76" s="169">
        <v>-1.1213829</v>
      </c>
      <c r="O76" s="270">
        <v>50</v>
      </c>
      <c r="P76" s="179">
        <f t="shared" si="3"/>
        <v>4.2502172999258399</v>
      </c>
      <c r="Q76" s="271">
        <f t="shared" si="4"/>
        <v>45.834787046072677</v>
      </c>
      <c r="R76" s="271">
        <f t="shared" si="5"/>
        <v>54.165212953927323</v>
      </c>
      <c r="S76" s="165"/>
    </row>
    <row r="77" spans="2:19" ht="12.75" customHeight="1" x14ac:dyDescent="0.25">
      <c r="B77" s="168"/>
      <c r="F77" s="158"/>
      <c r="K77" s="385" t="s">
        <v>170</v>
      </c>
      <c r="L77" s="386"/>
      <c r="M77" s="169">
        <v>5.6151439999999999</v>
      </c>
      <c r="N77" s="169">
        <v>-1.1226468999999999</v>
      </c>
      <c r="O77" s="270">
        <v>50</v>
      </c>
      <c r="P77" s="179">
        <f t="shared" si="3"/>
        <v>3.8165501449086157</v>
      </c>
      <c r="Q77" s="271">
        <f t="shared" si="4"/>
        <v>46.259780857989554</v>
      </c>
      <c r="R77" s="271">
        <f t="shared" si="5"/>
        <v>53.740219142010446</v>
      </c>
      <c r="S77" s="166"/>
    </row>
    <row r="78" spans="2:19" ht="12.75" customHeight="1" x14ac:dyDescent="0.25">
      <c r="B78" s="168"/>
      <c r="F78" s="158"/>
      <c r="K78" s="385" t="s">
        <v>171</v>
      </c>
      <c r="L78" s="386"/>
      <c r="M78" s="169">
        <v>6.0793992000000001</v>
      </c>
      <c r="N78" s="169">
        <v>-1.1422306</v>
      </c>
      <c r="O78" s="270">
        <v>50</v>
      </c>
      <c r="P78" s="179">
        <f t="shared" si="3"/>
        <v>4.32983253243144</v>
      </c>
      <c r="Q78" s="271">
        <f t="shared" si="4"/>
        <v>45.756764118217191</v>
      </c>
      <c r="R78" s="271">
        <f t="shared" si="5"/>
        <v>54.243235881782809</v>
      </c>
      <c r="S78" s="166"/>
    </row>
    <row r="79" spans="2:19" ht="12.75" customHeight="1" x14ac:dyDescent="0.25">
      <c r="B79" s="168"/>
      <c r="F79" s="158"/>
      <c r="K79" s="385" t="s">
        <v>172</v>
      </c>
      <c r="L79" s="386"/>
      <c r="M79" s="169">
        <v>5.3388302999999997</v>
      </c>
      <c r="N79" s="169">
        <v>-1.1015486000000001</v>
      </c>
      <c r="O79" s="270">
        <v>50</v>
      </c>
      <c r="P79" s="179">
        <f t="shared" si="3"/>
        <v>3.7259785869534761</v>
      </c>
      <c r="Q79" s="271">
        <f t="shared" si="4"/>
        <v>46.348540984785593</v>
      </c>
      <c r="R79" s="271">
        <f t="shared" si="5"/>
        <v>53.651459015214407</v>
      </c>
      <c r="S79" s="166"/>
    </row>
    <row r="80" spans="2:19" ht="12.75" customHeight="1" x14ac:dyDescent="0.25">
      <c r="F80" s="158"/>
      <c r="K80" s="385" t="s">
        <v>173</v>
      </c>
      <c r="L80" s="386"/>
      <c r="M80" s="169">
        <v>5.8171108</v>
      </c>
      <c r="N80" s="169">
        <v>-1.2000223000000001</v>
      </c>
      <c r="O80" s="270">
        <v>50</v>
      </c>
      <c r="P80" s="179">
        <f t="shared" si="3"/>
        <v>2.7780186973416319</v>
      </c>
      <c r="Q80" s="271">
        <f t="shared" si="4"/>
        <v>47.277541676605203</v>
      </c>
      <c r="R80" s="271">
        <f t="shared" si="5"/>
        <v>52.722458323394797</v>
      </c>
      <c r="S80" s="166"/>
    </row>
    <row r="81" spans="2:19" ht="12.75" customHeight="1" x14ac:dyDescent="0.25">
      <c r="B81" s="168"/>
      <c r="F81" s="158"/>
      <c r="K81" s="385" t="s">
        <v>174</v>
      </c>
      <c r="L81" s="386"/>
      <c r="M81" s="169">
        <v>4.8722643000000003</v>
      </c>
      <c r="N81" s="169">
        <v>-1.1224494</v>
      </c>
      <c r="O81" s="270">
        <v>50</v>
      </c>
      <c r="P81" s="179">
        <f t="shared" si="3"/>
        <v>2.6352433067376939</v>
      </c>
      <c r="Q81" s="271">
        <f t="shared" si="4"/>
        <v>47.417461559397061</v>
      </c>
      <c r="R81" s="271">
        <f t="shared" si="5"/>
        <v>52.582538440602939</v>
      </c>
      <c r="S81" s="166"/>
    </row>
    <row r="82" spans="2:19" ht="12.75" customHeight="1" x14ac:dyDescent="0.25">
      <c r="B82" s="168"/>
      <c r="F82" s="158"/>
      <c r="K82" s="393" t="s">
        <v>175</v>
      </c>
      <c r="L82" s="394"/>
      <c r="M82" s="169">
        <v>6.1444048999999996</v>
      </c>
      <c r="N82" s="169">
        <v>-1.0773533</v>
      </c>
      <c r="O82" s="270">
        <v>50</v>
      </c>
      <c r="P82" s="179">
        <f t="shared" si="3"/>
        <v>6.3535309659973223</v>
      </c>
      <c r="Q82" s="271">
        <f t="shared" si="4"/>
        <v>43.773539653322622</v>
      </c>
      <c r="R82" s="271">
        <f t="shared" si="5"/>
        <v>56.226460346677378</v>
      </c>
      <c r="S82" s="165"/>
    </row>
    <row r="83" spans="2:19" ht="12.75" customHeight="1" x14ac:dyDescent="0.25">
      <c r="B83" s="168"/>
      <c r="F83" s="158"/>
      <c r="K83" s="385" t="s">
        <v>176</v>
      </c>
      <c r="L83" s="386"/>
      <c r="M83" s="169">
        <v>4.8473290000000002</v>
      </c>
      <c r="N83" s="169">
        <v>-1.0156375</v>
      </c>
      <c r="O83" s="270">
        <v>50</v>
      </c>
      <c r="P83" s="179">
        <f t="shared" si="3"/>
        <v>4.6383022381064318</v>
      </c>
      <c r="Q83" s="271">
        <f t="shared" si="4"/>
        <v>45.454463806655696</v>
      </c>
      <c r="R83" s="271">
        <f t="shared" si="5"/>
        <v>54.545536193344304</v>
      </c>
      <c r="S83" s="166"/>
    </row>
    <row r="84" spans="2:19" ht="12.75" customHeight="1" x14ac:dyDescent="0.25">
      <c r="B84" s="168"/>
      <c r="F84" s="158"/>
      <c r="K84" s="385" t="s">
        <v>177</v>
      </c>
      <c r="L84" s="386"/>
      <c r="M84" s="169">
        <v>5.0854382999999999</v>
      </c>
      <c r="N84" s="169">
        <v>-1.1428795</v>
      </c>
      <c r="O84" s="270">
        <v>50</v>
      </c>
      <c r="P84" s="179">
        <f t="shared" si="3"/>
        <v>2.6248872377918993</v>
      </c>
      <c r="Q84" s="271">
        <f t="shared" si="4"/>
        <v>47.427610506963937</v>
      </c>
      <c r="R84" s="271">
        <f t="shared" si="5"/>
        <v>52.572389493036063</v>
      </c>
      <c r="S84" s="166"/>
    </row>
    <row r="85" spans="2:19" ht="12.75" customHeight="1" x14ac:dyDescent="0.25">
      <c r="B85" s="168"/>
      <c r="F85" s="158"/>
      <c r="K85" s="385" t="s">
        <v>178</v>
      </c>
      <c r="L85" s="386"/>
      <c r="M85" s="169">
        <v>6.5561658999999999</v>
      </c>
      <c r="N85" s="169">
        <v>-1.1095877999999999</v>
      </c>
      <c r="O85" s="270">
        <v>50</v>
      </c>
      <c r="P85" s="179">
        <f t="shared" si="3"/>
        <v>6.556822721858417</v>
      </c>
      <c r="Q85" s="271">
        <f t="shared" si="4"/>
        <v>43.574313732578752</v>
      </c>
      <c r="R85" s="271">
        <f t="shared" si="5"/>
        <v>56.425686267421248</v>
      </c>
      <c r="S85" s="166"/>
    </row>
    <row r="86" spans="2:19" ht="12.75" customHeight="1" x14ac:dyDescent="0.25">
      <c r="F86" s="158"/>
      <c r="K86" s="385" t="s">
        <v>179</v>
      </c>
      <c r="L86" s="386"/>
      <c r="M86" s="169">
        <v>5.9232066999999997</v>
      </c>
      <c r="N86" s="169">
        <v>-1.0905189</v>
      </c>
      <c r="O86" s="270">
        <v>50</v>
      </c>
      <c r="P86" s="179">
        <f t="shared" si="3"/>
        <v>5.2972466178849045</v>
      </c>
      <c r="Q86" s="271">
        <f t="shared" si="4"/>
        <v>44.808698314472792</v>
      </c>
      <c r="R86" s="271">
        <f t="shared" si="5"/>
        <v>55.191301685527208</v>
      </c>
      <c r="S86" s="166"/>
    </row>
    <row r="87" spans="2:19" ht="12.75" customHeight="1" x14ac:dyDescent="0.25">
      <c r="B87" s="168"/>
      <c r="F87" s="158"/>
      <c r="K87" s="385" t="s">
        <v>180</v>
      </c>
      <c r="L87" s="386"/>
      <c r="M87" s="169">
        <v>6.0545533999999996</v>
      </c>
      <c r="N87" s="169">
        <v>-1.1156204000000001</v>
      </c>
      <c r="O87" s="270">
        <v>50</v>
      </c>
      <c r="P87" s="179">
        <f t="shared" si="3"/>
        <v>4.9385126220294451</v>
      </c>
      <c r="Q87" s="271">
        <f t="shared" si="4"/>
        <v>45.160257630411145</v>
      </c>
      <c r="R87" s="271">
        <f t="shared" si="5"/>
        <v>54.839742369588855</v>
      </c>
      <c r="S87" s="166"/>
    </row>
    <row r="88" spans="2:19" ht="12.75" customHeight="1" x14ac:dyDescent="0.25">
      <c r="B88" s="168"/>
      <c r="F88" s="158"/>
      <c r="K88" s="393" t="s">
        <v>181</v>
      </c>
      <c r="L88" s="394"/>
      <c r="M88" s="169">
        <v>5.4076130999999998</v>
      </c>
      <c r="N88" s="169">
        <v>-1.079785</v>
      </c>
      <c r="O88" s="270">
        <v>50</v>
      </c>
      <c r="P88" s="179">
        <f t="shared" si="3"/>
        <v>4.3382003168392078</v>
      </c>
      <c r="Q88" s="271">
        <f t="shared" si="4"/>
        <v>45.748563689497573</v>
      </c>
      <c r="R88" s="271">
        <f t="shared" si="5"/>
        <v>54.251436310502427</v>
      </c>
      <c r="S88" s="165"/>
    </row>
    <row r="89" spans="2:19" ht="12.75" customHeight="1" x14ac:dyDescent="0.25">
      <c r="B89" s="168"/>
      <c r="F89" s="158"/>
      <c r="K89" s="385" t="s">
        <v>182</v>
      </c>
      <c r="L89" s="386"/>
      <c r="M89" s="169">
        <v>5.3393112</v>
      </c>
      <c r="N89" s="169">
        <v>-1.0968787</v>
      </c>
      <c r="O89" s="270">
        <v>50</v>
      </c>
      <c r="P89" s="179">
        <f t="shared" si="3"/>
        <v>3.822228450534078</v>
      </c>
      <c r="Q89" s="271">
        <f t="shared" si="4"/>
        <v>46.254216118476606</v>
      </c>
      <c r="R89" s="271">
        <f t="shared" si="5"/>
        <v>53.745783881523394</v>
      </c>
      <c r="S89" s="166"/>
    </row>
    <row r="90" spans="2:19" ht="12.75" customHeight="1" x14ac:dyDescent="0.25">
      <c r="B90" s="168"/>
      <c r="F90" s="158"/>
      <c r="K90" s="385" t="s">
        <v>183</v>
      </c>
      <c r="L90" s="386"/>
      <c r="M90" s="169">
        <v>5.5330364000000003</v>
      </c>
      <c r="N90" s="169">
        <v>-1.1239197999999999</v>
      </c>
      <c r="O90" s="270">
        <v>50</v>
      </c>
      <c r="P90" s="179">
        <f t="shared" si="3"/>
        <v>3.6379009864936434</v>
      </c>
      <c r="Q90" s="271">
        <f t="shared" si="4"/>
        <v>46.434857033236227</v>
      </c>
      <c r="R90" s="271">
        <f t="shared" si="5"/>
        <v>53.565142966763773</v>
      </c>
      <c r="S90" s="166"/>
    </row>
    <row r="91" spans="2:19" ht="12.75" customHeight="1" x14ac:dyDescent="0.25">
      <c r="F91" s="158"/>
      <c r="K91" s="385" t="s">
        <v>184</v>
      </c>
      <c r="L91" s="386"/>
      <c r="M91" s="169">
        <v>5.6850551999999999</v>
      </c>
      <c r="N91" s="169">
        <v>-1.1315607999999999</v>
      </c>
      <c r="O91" s="270">
        <v>50</v>
      </c>
      <c r="P91" s="179">
        <f t="shared" si="3"/>
        <v>3.766248074922308</v>
      </c>
      <c r="Q91" s="271">
        <f t="shared" si="4"/>
        <v>46.309076886576136</v>
      </c>
      <c r="R91" s="271">
        <f t="shared" si="5"/>
        <v>53.690923113423864</v>
      </c>
      <c r="S91" s="166"/>
    </row>
    <row r="92" spans="2:19" ht="12.75" customHeight="1" x14ac:dyDescent="0.25">
      <c r="B92" s="168"/>
      <c r="F92" s="158"/>
      <c r="K92" s="385" t="s">
        <v>185</v>
      </c>
      <c r="L92" s="386"/>
      <c r="M92" s="169">
        <v>5.4804186000000001</v>
      </c>
      <c r="N92" s="169">
        <v>-1.0949791</v>
      </c>
      <c r="O92" s="270">
        <v>50</v>
      </c>
      <c r="P92" s="179">
        <f t="shared" si="3"/>
        <v>4.1440100989376178</v>
      </c>
      <c r="Q92" s="271">
        <f t="shared" si="4"/>
        <v>45.938870103041133</v>
      </c>
      <c r="R92" s="271">
        <f t="shared" si="5"/>
        <v>54.061129896958867</v>
      </c>
      <c r="S92" s="166"/>
    </row>
    <row r="93" spans="2:19" ht="12.75" customHeight="1" x14ac:dyDescent="0.25">
      <c r="B93" s="168"/>
      <c r="F93" s="158"/>
      <c r="K93" s="393" t="s">
        <v>186</v>
      </c>
      <c r="L93" s="394"/>
      <c r="M93" s="169">
        <v>4.1686388000000001</v>
      </c>
      <c r="N93" s="169">
        <v>-1.0396471</v>
      </c>
      <c r="O93" s="270">
        <v>50</v>
      </c>
      <c r="P93" s="179">
        <f t="shared" si="3"/>
        <v>2.9011697797086877</v>
      </c>
      <c r="Q93" s="271">
        <f t="shared" si="4"/>
        <v>47.156853615885488</v>
      </c>
      <c r="R93" s="271">
        <f t="shared" si="5"/>
        <v>52.843146384114512</v>
      </c>
      <c r="S93" s="165"/>
    </row>
    <row r="94" spans="2:19" ht="12.75" customHeight="1" x14ac:dyDescent="0.25">
      <c r="F94" s="158"/>
      <c r="K94" s="385" t="s">
        <v>187</v>
      </c>
      <c r="L94" s="386"/>
      <c r="M94" s="169">
        <v>4.3912294999999997</v>
      </c>
      <c r="N94" s="169">
        <v>-1.0572526</v>
      </c>
      <c r="O94" s="270">
        <v>50</v>
      </c>
      <c r="P94" s="179">
        <f t="shared" si="3"/>
        <v>2.9481137960364578</v>
      </c>
      <c r="Q94" s="271">
        <f t="shared" si="4"/>
        <v>47.110848479884268</v>
      </c>
      <c r="R94" s="271">
        <f t="shared" si="5"/>
        <v>52.889151520115732</v>
      </c>
      <c r="S94" s="166"/>
    </row>
    <row r="95" spans="2:19" ht="12.75" customHeight="1" x14ac:dyDescent="0.25">
      <c r="B95" s="168"/>
      <c r="F95" s="158"/>
      <c r="K95" s="385" t="s">
        <v>188</v>
      </c>
      <c r="L95" s="386"/>
      <c r="M95" s="169">
        <v>3.8019215000000002</v>
      </c>
      <c r="N95" s="169">
        <v>-1.0709061</v>
      </c>
      <c r="O95" s="270">
        <v>50</v>
      </c>
      <c r="P95" s="179">
        <f t="shared" si="3"/>
        <v>2.0393836977722133</v>
      </c>
      <c r="Q95" s="271">
        <f t="shared" si="4"/>
        <v>48.001403976183234</v>
      </c>
      <c r="R95" s="271">
        <f t="shared" si="5"/>
        <v>51.998596023816766</v>
      </c>
      <c r="S95" s="166"/>
    </row>
    <row r="96" spans="2:19" ht="12.75" customHeight="1" x14ac:dyDescent="0.25">
      <c r="B96" s="168"/>
      <c r="F96" s="158"/>
      <c r="K96" s="393" t="s">
        <v>189</v>
      </c>
      <c r="L96" s="394"/>
      <c r="M96" s="169">
        <v>5.5584556000000003</v>
      </c>
      <c r="N96" s="169">
        <v>-1.0305369</v>
      </c>
      <c r="O96" s="270">
        <v>50</v>
      </c>
      <c r="P96" s="179">
        <f t="shared" si="3"/>
        <v>6.106218023040979</v>
      </c>
      <c r="Q96" s="271">
        <f t="shared" si="4"/>
        <v>44.015906337419842</v>
      </c>
      <c r="R96" s="271">
        <f t="shared" si="5"/>
        <v>55.984093662580158</v>
      </c>
      <c r="S96" s="165"/>
    </row>
    <row r="97" spans="2:19" ht="12.75" customHeight="1" x14ac:dyDescent="0.25">
      <c r="B97" s="168"/>
      <c r="F97" s="158"/>
      <c r="K97" s="385" t="s">
        <v>190</v>
      </c>
      <c r="L97" s="386"/>
      <c r="M97" s="169">
        <v>6.2148000000000003</v>
      </c>
      <c r="N97" s="169">
        <v>-1.1022542</v>
      </c>
      <c r="O97" s="270">
        <v>50</v>
      </c>
      <c r="P97" s="179">
        <f t="shared" si="3"/>
        <v>5.7517097443738754</v>
      </c>
      <c r="Q97" s="271">
        <f t="shared" si="4"/>
        <v>44.363324450513602</v>
      </c>
      <c r="R97" s="271">
        <f t="shared" si="5"/>
        <v>55.636675549486398</v>
      </c>
      <c r="S97" s="166"/>
    </row>
    <row r="98" spans="2:19" ht="12.75" customHeight="1" x14ac:dyDescent="0.25">
      <c r="B98" s="168"/>
      <c r="F98" s="158"/>
      <c r="K98" s="385" t="s">
        <v>191</v>
      </c>
      <c r="L98" s="386"/>
      <c r="M98" s="169">
        <v>5.3112503000000002</v>
      </c>
      <c r="N98" s="169">
        <v>-1.0536342999999999</v>
      </c>
      <c r="O98" s="270">
        <v>50</v>
      </c>
      <c r="P98" s="179">
        <f t="shared" si="3"/>
        <v>4.7623944456453318</v>
      </c>
      <c r="Q98" s="271">
        <f t="shared" si="4"/>
        <v>45.332853443267574</v>
      </c>
      <c r="R98" s="271">
        <f t="shared" si="5"/>
        <v>54.667146556732426</v>
      </c>
      <c r="S98" s="166"/>
    </row>
    <row r="99" spans="2:19" ht="12.75" customHeight="1" x14ac:dyDescent="0.25">
      <c r="B99" s="168"/>
      <c r="F99" s="158"/>
      <c r="K99" s="385" t="s">
        <v>192</v>
      </c>
      <c r="L99" s="386"/>
      <c r="M99" s="169">
        <v>5.6804835000000002</v>
      </c>
      <c r="N99" s="169">
        <v>-1.0411024</v>
      </c>
      <c r="O99" s="270">
        <v>50</v>
      </c>
      <c r="P99" s="179">
        <f t="shared" si="3"/>
        <v>6.1298076212826462</v>
      </c>
      <c r="Q99" s="271">
        <f t="shared" si="4"/>
        <v>43.992788531143006</v>
      </c>
      <c r="R99" s="271">
        <f t="shared" si="5"/>
        <v>56.007211468856994</v>
      </c>
      <c r="S99" s="166"/>
    </row>
    <row r="100" spans="2:19" ht="12.75" customHeight="1" x14ac:dyDescent="0.25">
      <c r="F100" s="158"/>
      <c r="K100" s="385" t="s">
        <v>193</v>
      </c>
      <c r="L100" s="386"/>
      <c r="M100" s="169">
        <v>5.8263993999999997</v>
      </c>
      <c r="N100" s="169">
        <v>-1.1235169</v>
      </c>
      <c r="O100" s="270">
        <v>50</v>
      </c>
      <c r="P100" s="179">
        <f t="shared" si="3"/>
        <v>4.2218271471237028</v>
      </c>
      <c r="Q100" s="271">
        <f t="shared" si="4"/>
        <v>45.862609395818772</v>
      </c>
      <c r="R100" s="271">
        <f t="shared" si="5"/>
        <v>54.137390604181228</v>
      </c>
      <c r="S100" s="166"/>
    </row>
    <row r="101" spans="2:19" ht="12.75" customHeight="1" x14ac:dyDescent="0.25">
      <c r="B101" s="168"/>
      <c r="F101" s="158"/>
      <c r="K101" s="385" t="s">
        <v>194</v>
      </c>
      <c r="L101" s="386"/>
      <c r="M101" s="169">
        <v>5.7876902000000001</v>
      </c>
      <c r="N101" s="169">
        <v>-1.0651071999999999</v>
      </c>
      <c r="O101" s="270">
        <v>50</v>
      </c>
      <c r="P101" s="179">
        <f t="shared" si="3"/>
        <v>5.6797283700972789</v>
      </c>
      <c r="Q101" s="271">
        <f t="shared" si="4"/>
        <v>44.433866197304667</v>
      </c>
      <c r="R101" s="271">
        <f t="shared" si="5"/>
        <v>55.566133802695333</v>
      </c>
      <c r="S101" s="166"/>
    </row>
    <row r="102" spans="2:19" ht="12.75" customHeight="1" x14ac:dyDescent="0.25">
      <c r="B102" s="168"/>
      <c r="F102" s="158"/>
      <c r="K102" s="393" t="s">
        <v>195</v>
      </c>
      <c r="L102" s="394"/>
      <c r="M102" s="169">
        <v>5.5524212000000004</v>
      </c>
      <c r="N102" s="169">
        <v>-1.0214634</v>
      </c>
      <c r="O102" s="270">
        <v>50</v>
      </c>
      <c r="P102" s="179">
        <f t="shared" si="3"/>
        <v>6.3941085616455879</v>
      </c>
      <c r="Q102" s="271">
        <f t="shared" si="4"/>
        <v>43.733773609587324</v>
      </c>
      <c r="R102" s="271">
        <f t="shared" si="5"/>
        <v>56.266226390412676</v>
      </c>
      <c r="S102" s="165"/>
    </row>
    <row r="103" spans="2:19" ht="12.75" customHeight="1" x14ac:dyDescent="0.25">
      <c r="B103" s="168"/>
      <c r="F103" s="158"/>
      <c r="K103" s="385" t="s">
        <v>196</v>
      </c>
      <c r="L103" s="386"/>
      <c r="M103" s="169">
        <v>5.5851502999999996</v>
      </c>
      <c r="N103" s="169">
        <v>-1.0331958000000001</v>
      </c>
      <c r="O103" s="270">
        <v>50</v>
      </c>
      <c r="P103" s="179">
        <f t="shared" si="3"/>
        <v>6.0998891311704506</v>
      </c>
      <c r="Q103" s="271">
        <f t="shared" si="4"/>
        <v>44.02210865145296</v>
      </c>
      <c r="R103" s="271">
        <f t="shared" si="5"/>
        <v>55.97789134854704</v>
      </c>
      <c r="S103" s="166"/>
    </row>
    <row r="104" spans="2:19" ht="12.75" customHeight="1" x14ac:dyDescent="0.25">
      <c r="B104" s="168"/>
      <c r="F104" s="158"/>
      <c r="K104" s="385" t="s">
        <v>197</v>
      </c>
      <c r="L104" s="386"/>
      <c r="M104" s="169">
        <v>5.9572713999999998</v>
      </c>
      <c r="N104" s="169">
        <v>-1.0548446</v>
      </c>
      <c r="O104" s="270">
        <v>50</v>
      </c>
      <c r="P104" s="179">
        <f t="shared" si="3"/>
        <v>6.5352691864951531</v>
      </c>
      <c r="Q104" s="271">
        <f t="shared" si="4"/>
        <v>43.595436197234747</v>
      </c>
      <c r="R104" s="271">
        <f t="shared" si="5"/>
        <v>56.404563802765253</v>
      </c>
      <c r="S104" s="166"/>
    </row>
    <row r="105" spans="2:19" ht="12.75" customHeight="1" x14ac:dyDescent="0.25">
      <c r="B105" s="168"/>
      <c r="F105" s="158"/>
      <c r="K105" s="385" t="s">
        <v>198</v>
      </c>
      <c r="L105" s="386"/>
      <c r="M105" s="169">
        <v>5.0232707999999997</v>
      </c>
      <c r="N105" s="169">
        <v>-0.95684809999999998</v>
      </c>
      <c r="O105" s="270">
        <v>50</v>
      </c>
      <c r="P105" s="179">
        <f t="shared" si="3"/>
        <v>6.961280512177435</v>
      </c>
      <c r="Q105" s="271">
        <f t="shared" si="4"/>
        <v>43.177945098066111</v>
      </c>
      <c r="R105" s="271">
        <f t="shared" si="5"/>
        <v>56.822054901933889</v>
      </c>
      <c r="S105" s="166"/>
    </row>
    <row r="106" spans="2:19" ht="12.75" customHeight="1" x14ac:dyDescent="0.25">
      <c r="F106" s="158"/>
      <c r="K106" s="385" t="s">
        <v>199</v>
      </c>
      <c r="L106" s="386"/>
      <c r="M106" s="169">
        <v>6.1617727999999996</v>
      </c>
      <c r="N106" s="169">
        <v>-1.1425438999999999</v>
      </c>
      <c r="O106" s="270">
        <v>50</v>
      </c>
      <c r="P106" s="179">
        <f t="shared" si="3"/>
        <v>4.5042470784169364</v>
      </c>
      <c r="Q106" s="271">
        <f t="shared" si="4"/>
        <v>45.585837863151404</v>
      </c>
      <c r="R106" s="271">
        <f t="shared" si="5"/>
        <v>54.414162136848596</v>
      </c>
      <c r="S106" s="166"/>
    </row>
    <row r="107" spans="2:19" ht="12.75" customHeight="1" x14ac:dyDescent="0.25">
      <c r="B107" s="168"/>
      <c r="F107" s="158"/>
      <c r="K107" s="385" t="s">
        <v>200</v>
      </c>
      <c r="L107" s="386"/>
      <c r="M107" s="169">
        <v>5.6831804000000004</v>
      </c>
      <c r="N107" s="169">
        <v>-1.0526823999999999</v>
      </c>
      <c r="O107" s="270">
        <v>50</v>
      </c>
      <c r="P107" s="179">
        <f t="shared" si="3"/>
        <v>5.765346753943196</v>
      </c>
      <c r="Q107" s="271">
        <f t="shared" si="4"/>
        <v>44.349960181135671</v>
      </c>
      <c r="R107" s="271">
        <f t="shared" si="5"/>
        <v>55.650039818864329</v>
      </c>
      <c r="S107" s="166"/>
    </row>
    <row r="108" spans="2:19" ht="12.75" customHeight="1" x14ac:dyDescent="0.25">
      <c r="B108" s="168"/>
      <c r="F108" s="158"/>
      <c r="K108" s="385" t="s">
        <v>201</v>
      </c>
      <c r="L108" s="386"/>
      <c r="M108" s="169">
        <v>5.2434786999999998</v>
      </c>
      <c r="N108" s="169">
        <v>-1.0432650000000001</v>
      </c>
      <c r="O108" s="270">
        <v>50</v>
      </c>
      <c r="P108" s="179">
        <f t="shared" si="3"/>
        <v>4.8693552690522841</v>
      </c>
      <c r="Q108" s="271">
        <f t="shared" si="4"/>
        <v>45.228031836328761</v>
      </c>
      <c r="R108" s="271">
        <f t="shared" si="5"/>
        <v>54.771968163671239</v>
      </c>
      <c r="S108" s="166"/>
    </row>
    <row r="109" spans="2:19" ht="12.75" customHeight="1" x14ac:dyDescent="0.25">
      <c r="F109" s="158"/>
      <c r="K109" s="393" t="s">
        <v>202</v>
      </c>
      <c r="L109" s="394"/>
      <c r="M109" s="169">
        <v>4.2887367000000003</v>
      </c>
      <c r="N109" s="169">
        <v>-1.0570219999999999</v>
      </c>
      <c r="O109" s="270">
        <v>50</v>
      </c>
      <c r="P109" s="179">
        <f t="shared" si="3"/>
        <v>2.8043357316438668</v>
      </c>
      <c r="Q109" s="271">
        <f t="shared" si="4"/>
        <v>47.251750982989009</v>
      </c>
      <c r="R109" s="271">
        <f t="shared" si="5"/>
        <v>52.748249017010991</v>
      </c>
      <c r="S109" s="165"/>
    </row>
    <row r="110" spans="2:19" ht="12.75" customHeight="1" x14ac:dyDescent="0.25">
      <c r="B110" s="168"/>
      <c r="F110" s="158"/>
      <c r="K110" s="385" t="s">
        <v>203</v>
      </c>
      <c r="L110" s="386"/>
      <c r="M110" s="169">
        <v>4.2617659999999997</v>
      </c>
      <c r="N110" s="169">
        <v>-1.0659094</v>
      </c>
      <c r="O110" s="270">
        <v>50</v>
      </c>
      <c r="P110" s="179">
        <f t="shared" si="3"/>
        <v>2.6368934383001164</v>
      </c>
      <c r="Q110" s="271">
        <f t="shared" si="4"/>
        <v>47.415844430465889</v>
      </c>
      <c r="R110" s="271">
        <f t="shared" si="5"/>
        <v>52.584155569534111</v>
      </c>
      <c r="S110" s="166"/>
    </row>
    <row r="111" spans="2:19" ht="12.75" customHeight="1" x14ac:dyDescent="0.25">
      <c r="B111" s="168"/>
      <c r="F111" s="158"/>
      <c r="K111" s="385" t="s">
        <v>204</v>
      </c>
      <c r="L111" s="386"/>
      <c r="M111" s="169">
        <v>4.4589363000000004</v>
      </c>
      <c r="N111" s="169">
        <v>-1.0735079000000001</v>
      </c>
      <c r="O111" s="270">
        <v>50</v>
      </c>
      <c r="P111" s="179">
        <f t="shared" si="3"/>
        <v>2.7928975455440908</v>
      </c>
      <c r="Q111" s="271">
        <f t="shared" si="4"/>
        <v>47.26296040536679</v>
      </c>
      <c r="R111" s="271">
        <f t="shared" si="5"/>
        <v>52.73703959463321</v>
      </c>
      <c r="S111" s="166"/>
    </row>
    <row r="112" spans="2:19" ht="12.75" customHeight="1" x14ac:dyDescent="0.25">
      <c r="B112" s="168"/>
      <c r="F112" s="158"/>
      <c r="K112" s="393" t="s">
        <v>205</v>
      </c>
      <c r="L112" s="394"/>
      <c r="M112" s="169">
        <v>5.0295845000000003</v>
      </c>
      <c r="N112" s="169">
        <v>-1.0066721000000001</v>
      </c>
      <c r="O112" s="270">
        <v>50</v>
      </c>
      <c r="P112" s="179">
        <f t="shared" si="3"/>
        <v>5.3333415406226967</v>
      </c>
      <c r="Q112" s="271">
        <f t="shared" si="4"/>
        <v>44.77332529018976</v>
      </c>
      <c r="R112" s="271">
        <f t="shared" si="5"/>
        <v>55.22667470981024</v>
      </c>
      <c r="S112" s="165"/>
    </row>
    <row r="113" spans="2:19" ht="12.75" customHeight="1" x14ac:dyDescent="0.25">
      <c r="B113" s="168"/>
      <c r="F113" s="158"/>
      <c r="K113" s="385" t="s">
        <v>206</v>
      </c>
      <c r="L113" s="386"/>
      <c r="M113" s="169">
        <v>5.6262071000000002</v>
      </c>
      <c r="N113" s="169">
        <v>-1.0545437</v>
      </c>
      <c r="O113" s="270">
        <v>50</v>
      </c>
      <c r="P113" s="179">
        <f t="shared" si="3"/>
        <v>5.5472883533357349</v>
      </c>
      <c r="Q113" s="271">
        <f t="shared" si="4"/>
        <v>44.563657413730979</v>
      </c>
      <c r="R113" s="271">
        <f t="shared" si="5"/>
        <v>55.436342586269021</v>
      </c>
      <c r="S113" s="166"/>
    </row>
    <row r="114" spans="2:19" ht="12.75" customHeight="1" x14ac:dyDescent="0.25">
      <c r="B114" s="168"/>
      <c r="F114" s="158"/>
      <c r="K114" s="385" t="s">
        <v>207</v>
      </c>
      <c r="L114" s="386"/>
      <c r="M114" s="169">
        <v>5.7923773000000001</v>
      </c>
      <c r="N114" s="169">
        <v>-1.1297714000000001</v>
      </c>
      <c r="O114" s="270">
        <v>50</v>
      </c>
      <c r="P114" s="179">
        <f t="shared" si="3"/>
        <v>4.012525349041014</v>
      </c>
      <c r="Q114" s="271">
        <f t="shared" si="4"/>
        <v>46.067725157939805</v>
      </c>
      <c r="R114" s="271">
        <f t="shared" si="5"/>
        <v>53.932274842060195</v>
      </c>
      <c r="S114" s="166"/>
    </row>
    <row r="115" spans="2:19" ht="12.75" customHeight="1" x14ac:dyDescent="0.25">
      <c r="F115" s="158"/>
      <c r="K115" s="385" t="s">
        <v>208</v>
      </c>
      <c r="L115" s="386"/>
      <c r="M115" s="169">
        <v>5.2161176999999999</v>
      </c>
      <c r="N115" s="169">
        <v>-1.0182990000000001</v>
      </c>
      <c r="O115" s="270">
        <v>50</v>
      </c>
      <c r="P115" s="179">
        <f t="shared" si="3"/>
        <v>5.4977797689724728</v>
      </c>
      <c r="Q115" s="271">
        <f t="shared" si="4"/>
        <v>44.612175826406975</v>
      </c>
      <c r="R115" s="271">
        <f t="shared" si="5"/>
        <v>55.387824173593025</v>
      </c>
      <c r="S115" s="166"/>
    </row>
    <row r="116" spans="2:19" ht="12.75" customHeight="1" x14ac:dyDescent="0.25">
      <c r="B116" s="168"/>
      <c r="F116" s="158"/>
      <c r="K116" s="385" t="s">
        <v>209</v>
      </c>
      <c r="L116" s="386"/>
      <c r="M116" s="169">
        <v>4.7195381999999997</v>
      </c>
      <c r="N116" s="169">
        <v>-1.0434745999999999</v>
      </c>
      <c r="O116" s="270">
        <v>50</v>
      </c>
      <c r="P116" s="179">
        <f t="shared" si="3"/>
        <v>3.7428875183976724</v>
      </c>
      <c r="Q116" s="271">
        <f t="shared" si="4"/>
        <v>46.331970231970281</v>
      </c>
      <c r="R116" s="271">
        <f t="shared" si="5"/>
        <v>53.668029768029719</v>
      </c>
      <c r="S116" s="166"/>
    </row>
    <row r="117" spans="2:19" ht="12.75" customHeight="1" x14ac:dyDescent="0.25">
      <c r="B117" s="168"/>
      <c r="F117" s="158"/>
      <c r="K117" s="385" t="s">
        <v>210</v>
      </c>
      <c r="L117" s="386"/>
      <c r="M117" s="169">
        <v>4.9344963000000002</v>
      </c>
      <c r="N117" s="169">
        <v>-1.1165258</v>
      </c>
      <c r="O117" s="270">
        <v>50</v>
      </c>
      <c r="P117" s="179">
        <f t="shared" si="3"/>
        <v>2.8070596106363466</v>
      </c>
      <c r="Q117" s="271">
        <f t="shared" si="4"/>
        <v>47.249081581576377</v>
      </c>
      <c r="R117" s="271">
        <f t="shared" si="5"/>
        <v>52.750918418423623</v>
      </c>
      <c r="S117" s="166"/>
    </row>
    <row r="118" spans="2:19" ht="12.75" customHeight="1" x14ac:dyDescent="0.25">
      <c r="B118" s="168"/>
      <c r="F118" s="158"/>
      <c r="K118" s="393" t="s">
        <v>211</v>
      </c>
      <c r="L118" s="394"/>
      <c r="M118" s="169">
        <v>5.1948233999999998</v>
      </c>
      <c r="N118" s="169">
        <v>-1.0325654</v>
      </c>
      <c r="O118" s="270">
        <v>50</v>
      </c>
      <c r="P118" s="179">
        <f t="shared" si="3"/>
        <v>5.0355237364226335</v>
      </c>
      <c r="Q118" s="271">
        <f t="shared" si="4"/>
        <v>45.065186738305819</v>
      </c>
      <c r="R118" s="271">
        <f t="shared" si="5"/>
        <v>54.934813261694181</v>
      </c>
      <c r="S118" s="165"/>
    </row>
    <row r="119" spans="2:19" ht="12.75" customHeight="1" x14ac:dyDescent="0.25">
      <c r="B119" s="168"/>
      <c r="F119" s="158"/>
      <c r="K119" s="385" t="s">
        <v>212</v>
      </c>
      <c r="L119" s="386"/>
      <c r="M119" s="169">
        <v>5.7552782999999996</v>
      </c>
      <c r="N119" s="169">
        <v>-1.1079232999999999</v>
      </c>
      <c r="O119" s="270">
        <v>50</v>
      </c>
      <c r="P119" s="179">
        <f t="shared" si="3"/>
        <v>4.4329581046201998</v>
      </c>
      <c r="Q119" s="271">
        <f t="shared" si="4"/>
        <v>45.655701057472207</v>
      </c>
      <c r="R119" s="271">
        <f t="shared" si="5"/>
        <v>54.344298942527793</v>
      </c>
      <c r="S119" s="166"/>
    </row>
    <row r="120" spans="2:19" ht="12.75" customHeight="1" x14ac:dyDescent="0.25">
      <c r="B120" s="168"/>
      <c r="F120" s="158"/>
      <c r="K120" s="385" t="s">
        <v>213</v>
      </c>
      <c r="L120" s="386"/>
      <c r="M120" s="169">
        <v>5.6470867</v>
      </c>
      <c r="N120" s="169">
        <v>-1.0851217</v>
      </c>
      <c r="O120" s="270">
        <v>50</v>
      </c>
      <c r="P120" s="179">
        <f t="shared" si="3"/>
        <v>4.7508589495698983</v>
      </c>
      <c r="Q120" s="271">
        <f t="shared" si="4"/>
        <v>45.344158229421502</v>
      </c>
      <c r="R120" s="271">
        <f t="shared" si="5"/>
        <v>54.655841770578498</v>
      </c>
      <c r="S120" s="166"/>
    </row>
    <row r="121" spans="2:19" ht="12.75" customHeight="1" x14ac:dyDescent="0.25">
      <c r="B121" s="168"/>
      <c r="F121" s="158"/>
      <c r="K121" s="385" t="s">
        <v>214</v>
      </c>
      <c r="L121" s="386"/>
      <c r="M121" s="169">
        <v>5.4998078000000001</v>
      </c>
      <c r="N121" s="169">
        <v>-1.0645217</v>
      </c>
      <c r="O121" s="270">
        <v>50</v>
      </c>
      <c r="P121" s="179">
        <f t="shared" si="3"/>
        <v>4.9338997490913137</v>
      </c>
      <c r="Q121" s="271">
        <f t="shared" si="4"/>
        <v>45.16477824589051</v>
      </c>
      <c r="R121" s="271">
        <f t="shared" si="5"/>
        <v>54.83522175410949</v>
      </c>
      <c r="S121" s="166"/>
    </row>
    <row r="122" spans="2:19" ht="12.75" customHeight="1" x14ac:dyDescent="0.25">
      <c r="B122" s="168"/>
      <c r="F122" s="158"/>
      <c r="K122" s="385" t="s">
        <v>215</v>
      </c>
      <c r="L122" s="386"/>
      <c r="M122" s="169">
        <v>5.6561548000000004</v>
      </c>
      <c r="N122" s="169">
        <v>-1.093181</v>
      </c>
      <c r="O122" s="270">
        <v>50</v>
      </c>
      <c r="P122" s="179">
        <f t="shared" si="3"/>
        <v>4.5688410063273146</v>
      </c>
      <c r="Q122" s="271">
        <f t="shared" si="4"/>
        <v>45.52253581379923</v>
      </c>
      <c r="R122" s="271">
        <f t="shared" si="5"/>
        <v>54.47746418620077</v>
      </c>
      <c r="S122" s="166"/>
    </row>
    <row r="123" spans="2:19" ht="12.75" customHeight="1" x14ac:dyDescent="0.25">
      <c r="B123" s="168"/>
      <c r="F123" s="158"/>
      <c r="K123" s="385" t="s">
        <v>216</v>
      </c>
      <c r="L123" s="386"/>
      <c r="M123" s="169">
        <v>5.5900360999999998</v>
      </c>
      <c r="N123" s="169">
        <v>-1.1325969</v>
      </c>
      <c r="O123" s="270">
        <v>50</v>
      </c>
      <c r="P123" s="179">
        <f t="shared" si="3"/>
        <v>3.5714246013236401</v>
      </c>
      <c r="Q123" s="271">
        <f t="shared" si="4"/>
        <v>46.500003890702835</v>
      </c>
      <c r="R123" s="271">
        <f t="shared" si="5"/>
        <v>53.499996109297165</v>
      </c>
      <c r="S123" s="166"/>
    </row>
    <row r="124" spans="2:19" ht="12.75" customHeight="1" x14ac:dyDescent="0.25">
      <c r="B124" s="168"/>
      <c r="F124" s="158"/>
      <c r="K124" s="385" t="s">
        <v>217</v>
      </c>
      <c r="L124" s="386"/>
      <c r="M124" s="169">
        <v>4.7902778000000001</v>
      </c>
      <c r="N124" s="169">
        <v>-1.0780293999999999</v>
      </c>
      <c r="O124" s="270">
        <v>50</v>
      </c>
      <c r="P124" s="179">
        <f t="shared" si="3"/>
        <v>3.2164862594026906</v>
      </c>
      <c r="Q124" s="271">
        <f t="shared" si="4"/>
        <v>46.84784346578536</v>
      </c>
      <c r="R124" s="271">
        <f t="shared" si="5"/>
        <v>53.15215653421464</v>
      </c>
      <c r="S124" s="166"/>
    </row>
    <row r="125" spans="2:19" ht="12.75" customHeight="1" x14ac:dyDescent="0.25">
      <c r="F125" s="158"/>
      <c r="K125" s="385" t="s">
        <v>218</v>
      </c>
      <c r="L125" s="386"/>
      <c r="M125" s="169">
        <v>5.5732096999999996</v>
      </c>
      <c r="N125" s="169">
        <v>-1.0687666</v>
      </c>
      <c r="O125" s="270">
        <v>50</v>
      </c>
      <c r="P125" s="179">
        <f t="shared" si="3"/>
        <v>5.002141951977265</v>
      </c>
      <c r="Q125" s="271">
        <f t="shared" si="4"/>
        <v>45.097900887062281</v>
      </c>
      <c r="R125" s="271">
        <f t="shared" si="5"/>
        <v>54.902099112937719</v>
      </c>
      <c r="S125" s="166"/>
    </row>
    <row r="126" spans="2:19" ht="12.75" customHeight="1" x14ac:dyDescent="0.25">
      <c r="B126" s="168"/>
      <c r="F126" s="158"/>
      <c r="K126" s="385" t="s">
        <v>219</v>
      </c>
      <c r="L126" s="386"/>
      <c r="M126" s="169">
        <v>5.6154805000000003</v>
      </c>
      <c r="N126" s="169">
        <v>-1.1268554</v>
      </c>
      <c r="O126" s="270">
        <v>50</v>
      </c>
      <c r="P126" s="179">
        <f t="shared" si="3"/>
        <v>3.7312662105780166</v>
      </c>
      <c r="Q126" s="271">
        <f t="shared" si="4"/>
        <v>46.343359113633547</v>
      </c>
      <c r="R126" s="271">
        <f t="shared" si="5"/>
        <v>53.656640886366453</v>
      </c>
      <c r="S126" s="166"/>
    </row>
    <row r="127" spans="2:19" ht="12.75" customHeight="1" x14ac:dyDescent="0.25">
      <c r="B127" s="168"/>
      <c r="F127" s="158"/>
      <c r="K127" s="385" t="s">
        <v>220</v>
      </c>
      <c r="L127" s="386"/>
      <c r="M127" s="169">
        <v>5.3255968999999999</v>
      </c>
      <c r="N127" s="169">
        <v>-1.0746226000000001</v>
      </c>
      <c r="O127" s="270">
        <v>50</v>
      </c>
      <c r="P127" s="179">
        <f t="shared" si="3"/>
        <v>4.2818257694457786</v>
      </c>
      <c r="Q127" s="271">
        <f t="shared" si="4"/>
        <v>45.803810745943139</v>
      </c>
      <c r="R127" s="271">
        <f t="shared" si="5"/>
        <v>54.196189254056861</v>
      </c>
      <c r="S127" s="166"/>
    </row>
    <row r="128" spans="2:19" ht="12.75" customHeight="1" x14ac:dyDescent="0.25">
      <c r="B128" s="168"/>
      <c r="F128" s="158"/>
      <c r="K128" s="393" t="s">
        <v>221</v>
      </c>
      <c r="L128" s="394"/>
      <c r="M128" s="169">
        <v>5.0175381999999997</v>
      </c>
      <c r="N128" s="169">
        <v>-1.0022876000000001</v>
      </c>
      <c r="O128" s="270">
        <v>50</v>
      </c>
      <c r="P128" s="179">
        <f t="shared" si="3"/>
        <v>5.4285631267186893</v>
      </c>
      <c r="Q128" s="271">
        <f t="shared" si="4"/>
        <v>44.680008135815683</v>
      </c>
      <c r="R128" s="271">
        <f t="shared" si="5"/>
        <v>55.319991864184317</v>
      </c>
      <c r="S128" s="165"/>
    </row>
    <row r="129" spans="2:19" ht="12.75" customHeight="1" x14ac:dyDescent="0.25">
      <c r="B129" s="168"/>
      <c r="F129" s="158"/>
      <c r="I129" s="166"/>
      <c r="K129" s="385" t="s">
        <v>222</v>
      </c>
      <c r="L129" s="386"/>
      <c r="M129" s="169">
        <v>5.5236288</v>
      </c>
      <c r="N129" s="169">
        <v>-1.0353294</v>
      </c>
      <c r="O129" s="270">
        <v>50</v>
      </c>
      <c r="P129" s="179">
        <f t="shared" si="3"/>
        <v>5.8472256817673633</v>
      </c>
      <c r="Q129" s="271">
        <f t="shared" si="4"/>
        <v>44.269718831867984</v>
      </c>
      <c r="R129" s="271">
        <f t="shared" si="5"/>
        <v>55.730281168132016</v>
      </c>
      <c r="S129" s="166"/>
    </row>
    <row r="130" spans="2:19" ht="12.75" customHeight="1" x14ac:dyDescent="0.25">
      <c r="B130" s="168"/>
      <c r="F130" s="158"/>
      <c r="I130" s="166"/>
      <c r="K130" s="385" t="s">
        <v>223</v>
      </c>
      <c r="L130" s="386"/>
      <c r="M130" s="169">
        <v>4.9670553999999996</v>
      </c>
      <c r="N130" s="169">
        <v>-1.0984309000000001</v>
      </c>
      <c r="O130" s="270">
        <v>50</v>
      </c>
      <c r="P130" s="179">
        <f t="shared" si="3"/>
        <v>3.1465558906136186</v>
      </c>
      <c r="Q130" s="271">
        <f t="shared" si="4"/>
        <v>46.916375227198657</v>
      </c>
      <c r="R130" s="271">
        <f t="shared" si="5"/>
        <v>53.083624772801343</v>
      </c>
      <c r="S130" s="166"/>
    </row>
    <row r="131" spans="2:19" ht="12.75" customHeight="1" x14ac:dyDescent="0.25">
      <c r="B131" s="168"/>
      <c r="F131" s="158"/>
      <c r="I131" s="166"/>
      <c r="K131" s="385" t="s">
        <v>224</v>
      </c>
      <c r="L131" s="386"/>
      <c r="M131" s="169">
        <v>5.8362639999999999</v>
      </c>
      <c r="N131" s="169">
        <v>-1.0897654999999999</v>
      </c>
      <c r="O131" s="270">
        <v>50</v>
      </c>
      <c r="P131" s="179">
        <f t="shared" si="3"/>
        <v>5.0926159619732534</v>
      </c>
      <c r="Q131" s="271">
        <f t="shared" si="4"/>
        <v>45.009236357266211</v>
      </c>
      <c r="R131" s="271">
        <f t="shared" si="5"/>
        <v>54.990763642733789</v>
      </c>
      <c r="S131" s="166"/>
    </row>
    <row r="132" spans="2:19" ht="12.75" customHeight="1" x14ac:dyDescent="0.25">
      <c r="B132" s="168"/>
      <c r="F132" s="158"/>
      <c r="I132" s="166"/>
      <c r="K132" s="385" t="s">
        <v>225</v>
      </c>
      <c r="L132" s="386"/>
      <c r="M132" s="169">
        <v>4.7981217000000003</v>
      </c>
      <c r="N132" s="169">
        <v>-1.1023712000000001</v>
      </c>
      <c r="O132" s="270">
        <v>50</v>
      </c>
      <c r="P132" s="179">
        <f t="shared" si="3"/>
        <v>2.8307028860017271</v>
      </c>
      <c r="Q132" s="271">
        <f t="shared" si="4"/>
        <v>47.225911171718309</v>
      </c>
      <c r="R132" s="271">
        <f t="shared" si="5"/>
        <v>52.774088828281691</v>
      </c>
      <c r="S132" s="166"/>
    </row>
    <row r="133" spans="2:19" ht="12.75" customHeight="1" x14ac:dyDescent="0.25">
      <c r="B133" s="168"/>
      <c r="F133" s="158"/>
      <c r="I133" s="166"/>
      <c r="K133" s="385" t="s">
        <v>226</v>
      </c>
      <c r="L133" s="386"/>
      <c r="M133" s="169">
        <v>5.3764380999999997</v>
      </c>
      <c r="N133" s="169">
        <v>-1.0523368</v>
      </c>
      <c r="O133" s="270">
        <v>50</v>
      </c>
      <c r="P133" s="179">
        <f t="shared" si="3"/>
        <v>4.9548347036758971</v>
      </c>
      <c r="Q133" s="271">
        <f>$O133-1.96*$P133*$O133/100</f>
        <v>45.144261990397624</v>
      </c>
      <c r="R133" s="271">
        <f>$O133+1.96*$P133*$O133/100</f>
        <v>54.855738009602376</v>
      </c>
      <c r="S133" s="166"/>
    </row>
    <row r="134" spans="2:19" ht="12.75" customHeight="1" x14ac:dyDescent="0.25">
      <c r="F134" s="158"/>
      <c r="K134" s="393" t="s">
        <v>227</v>
      </c>
      <c r="L134" s="394"/>
      <c r="M134" s="169">
        <v>5.6490049999999998</v>
      </c>
      <c r="N134" s="169">
        <v>-1.0388651</v>
      </c>
      <c r="O134" s="270">
        <v>50</v>
      </c>
      <c r="P134" s="179">
        <f t="shared" si="3"/>
        <v>6.1075619128503948</v>
      </c>
      <c r="Q134" s="271">
        <f>$O134-1.96*$P134*$O134/100</f>
        <v>44.014589325406611</v>
      </c>
      <c r="R134" s="271">
        <f>$O134+1.96*$P134*$O134/100</f>
        <v>55.985410674593389</v>
      </c>
      <c r="S134" s="165"/>
    </row>
    <row r="135" spans="2:19" ht="12.75" customHeight="1" x14ac:dyDescent="0.25">
      <c r="F135" s="158"/>
      <c r="K135" s="165"/>
      <c r="L135" s="165"/>
      <c r="M135" s="169"/>
      <c r="N135" s="169"/>
      <c r="O135" s="170"/>
      <c r="P135" s="171"/>
      <c r="Q135" s="172"/>
      <c r="R135" s="172"/>
    </row>
    <row r="136" spans="2:19" ht="12.75" customHeight="1" x14ac:dyDescent="0.25">
      <c r="F136" s="158"/>
      <c r="K136" s="165"/>
      <c r="L136" s="165"/>
      <c r="M136" s="169"/>
      <c r="N136" s="169"/>
      <c r="O136" s="170"/>
      <c r="P136" s="171"/>
      <c r="Q136" s="172"/>
      <c r="R136" s="172"/>
    </row>
    <row r="137" spans="2:19" ht="12.75" customHeight="1" x14ac:dyDescent="0.25">
      <c r="F137" s="158"/>
      <c r="K137" s="165"/>
      <c r="L137" s="165"/>
      <c r="M137" s="169"/>
      <c r="N137" s="169"/>
      <c r="O137" s="170"/>
      <c r="P137" s="171"/>
      <c r="Q137" s="172"/>
      <c r="R137" s="172"/>
    </row>
    <row r="138" spans="2:19" ht="12.75" customHeight="1" x14ac:dyDescent="0.25">
      <c r="F138" s="158"/>
      <c r="K138" s="165"/>
      <c r="L138" s="165"/>
      <c r="M138" s="169"/>
      <c r="N138" s="169"/>
      <c r="O138" s="170"/>
      <c r="P138" s="171"/>
    </row>
    <row r="139" spans="2:19" ht="12.75" customHeight="1" x14ac:dyDescent="0.25">
      <c r="F139" s="158"/>
      <c r="K139" s="165"/>
      <c r="L139" s="165"/>
      <c r="M139" s="169"/>
      <c r="N139" s="169"/>
      <c r="O139" s="170"/>
      <c r="P139" s="171"/>
      <c r="Q139" s="173"/>
      <c r="R139" s="174"/>
    </row>
    <row r="140" spans="2:19" ht="12.75" customHeight="1" x14ac:dyDescent="0.25">
      <c r="F140" s="158"/>
      <c r="K140" s="165"/>
      <c r="L140" s="165"/>
      <c r="M140" s="169"/>
      <c r="N140" s="169"/>
      <c r="O140" s="170"/>
      <c r="P140" s="171"/>
    </row>
    <row r="141" spans="2:19" ht="12.75" customHeight="1" x14ac:dyDescent="0.25">
      <c r="F141" s="158"/>
    </row>
    <row r="142" spans="2:19" ht="18" customHeight="1" x14ac:dyDescent="0.25">
      <c r="B142" s="175" t="s">
        <v>77</v>
      </c>
      <c r="C142" s="176" t="s">
        <v>228</v>
      </c>
      <c r="D142" s="177"/>
      <c r="E142" s="177"/>
      <c r="F142" s="177"/>
      <c r="G142" s="177"/>
      <c r="H142" s="177"/>
      <c r="I142" s="177"/>
      <c r="J142" s="177"/>
      <c r="K142" s="177"/>
      <c r="L142" s="177"/>
      <c r="M142" s="177"/>
      <c r="N142" s="177"/>
      <c r="O142" s="177"/>
      <c r="P142" s="178"/>
    </row>
    <row r="143" spans="2:19" ht="12.75" customHeight="1" x14ac:dyDescent="0.25">
      <c r="B143" s="179"/>
      <c r="C143" s="180">
        <v>1</v>
      </c>
      <c r="D143" s="181">
        <v>2.5</v>
      </c>
      <c r="E143" s="180">
        <v>5</v>
      </c>
      <c r="F143" s="181">
        <v>7.5</v>
      </c>
      <c r="G143" s="180">
        <v>10</v>
      </c>
      <c r="H143" s="180">
        <v>25</v>
      </c>
      <c r="I143" s="180">
        <v>50</v>
      </c>
      <c r="J143" s="180">
        <v>75</v>
      </c>
      <c r="K143" s="180">
        <v>100</v>
      </c>
      <c r="L143" s="180">
        <v>250</v>
      </c>
      <c r="M143" s="180">
        <v>500</v>
      </c>
      <c r="N143" s="180">
        <v>750</v>
      </c>
      <c r="O143" s="180">
        <v>1000</v>
      </c>
      <c r="P143" s="180">
        <v>2500</v>
      </c>
    </row>
    <row r="144" spans="2:19" ht="12.75" customHeight="1" x14ac:dyDescent="0.25">
      <c r="B144" s="182" t="s">
        <v>88</v>
      </c>
      <c r="C144" s="183">
        <f t="shared" ref="C144:P159" si="6">100*SQRT(EXP($M7+$N7*LN(C$143*1000)))</f>
        <v>41.11226529617926</v>
      </c>
      <c r="D144" s="179">
        <f t="shared" si="6"/>
        <v>25.676613637755135</v>
      </c>
      <c r="E144" s="179">
        <f t="shared" si="6"/>
        <v>17.984139046162902</v>
      </c>
      <c r="F144" s="179">
        <f t="shared" si="6"/>
        <v>14.602469761756035</v>
      </c>
      <c r="G144" s="179">
        <f t="shared" si="6"/>
        <v>12.596258283691576</v>
      </c>
      <c r="H144" s="179">
        <f t="shared" si="6"/>
        <v>7.8669772852866648</v>
      </c>
      <c r="I144" s="179">
        <f t="shared" si="6"/>
        <v>5.5101040724297787</v>
      </c>
      <c r="J144" s="179">
        <f t="shared" si="6"/>
        <v>4.4740050049241473</v>
      </c>
      <c r="K144" s="179">
        <f t="shared" si="6"/>
        <v>3.8593281495538081</v>
      </c>
      <c r="L144" s="179">
        <f t="shared" si="6"/>
        <v>2.4103385469886764</v>
      </c>
      <c r="M144" s="179">
        <f t="shared" si="6"/>
        <v>1.6882235402581089</v>
      </c>
      <c r="N144" s="179">
        <f t="shared" si="6"/>
        <v>1.3707763899303</v>
      </c>
      <c r="O144" s="179">
        <f t="shared" si="6"/>
        <v>1.1824474721372045</v>
      </c>
      <c r="P144" s="179">
        <f t="shared" si="6"/>
        <v>0.73849608310999171</v>
      </c>
    </row>
    <row r="145" spans="2:16" ht="12.75" customHeight="1" x14ac:dyDescent="0.25">
      <c r="B145" s="184" t="s">
        <v>90</v>
      </c>
      <c r="C145" s="183">
        <f t="shared" si="6"/>
        <v>59.148058717199369</v>
      </c>
      <c r="D145" s="179">
        <f t="shared" si="6"/>
        <v>34.883665514174197</v>
      </c>
      <c r="E145" s="179">
        <f t="shared" si="6"/>
        <v>23.396422449172086</v>
      </c>
      <c r="F145" s="179">
        <f t="shared" si="6"/>
        <v>18.521427414563338</v>
      </c>
      <c r="G145" s="179">
        <f t="shared" si="6"/>
        <v>15.691945652835784</v>
      </c>
      <c r="H145" s="179">
        <f t="shared" si="6"/>
        <v>9.2546162172005531</v>
      </c>
      <c r="I145" s="179">
        <f t="shared" si="6"/>
        <v>6.2070572983393371</v>
      </c>
      <c r="J145" s="179">
        <f t="shared" si="6"/>
        <v>4.9137239447177015</v>
      </c>
      <c r="K145" s="179">
        <f t="shared" si="6"/>
        <v>4.1630640753379478</v>
      </c>
      <c r="L145" s="179">
        <f t="shared" si="6"/>
        <v>2.4552443117788298</v>
      </c>
      <c r="M145" s="179">
        <f t="shared" si="6"/>
        <v>1.6467286991661816</v>
      </c>
      <c r="N145" s="179">
        <f t="shared" si="6"/>
        <v>1.3036081109983555</v>
      </c>
      <c r="O145" s="179">
        <f t="shared" si="6"/>
        <v>1.1044584832752973</v>
      </c>
      <c r="P145" s="179">
        <f t="shared" si="6"/>
        <v>0.65137489108605995</v>
      </c>
    </row>
    <row r="146" spans="2:16" ht="12.75" customHeight="1" x14ac:dyDescent="0.25">
      <c r="B146" s="184" t="s">
        <v>91</v>
      </c>
      <c r="C146" s="183">
        <f t="shared" si="6"/>
        <v>21.261352921260364</v>
      </c>
      <c r="D146" s="179">
        <f t="shared" si="6"/>
        <v>12.65147982473265</v>
      </c>
      <c r="E146" s="179">
        <f t="shared" si="6"/>
        <v>8.5427030816153025</v>
      </c>
      <c r="F146" s="179">
        <f t="shared" si="6"/>
        <v>6.7894139474726067</v>
      </c>
      <c r="G146" s="179">
        <f t="shared" si="6"/>
        <v>5.7683193548610667</v>
      </c>
      <c r="H146" s="179">
        <f t="shared" si="6"/>
        <v>3.4324144945482415</v>
      </c>
      <c r="I146" s="179">
        <f t="shared" si="6"/>
        <v>2.3176812741412203</v>
      </c>
      <c r="J146" s="179">
        <f t="shared" si="6"/>
        <v>1.8420045058472396</v>
      </c>
      <c r="K146" s="179">
        <f t="shared" si="6"/>
        <v>1.5649760531651242</v>
      </c>
      <c r="L146" s="179">
        <f t="shared" si="6"/>
        <v>0.9312325060466855</v>
      </c>
      <c r="M146" s="179">
        <f t="shared" si="6"/>
        <v>0.62879939021469189</v>
      </c>
      <c r="N146" s="179">
        <f t="shared" si="6"/>
        <v>0.49974572559750624</v>
      </c>
      <c r="O146" s="179">
        <f t="shared" si="6"/>
        <v>0.4245864169979332</v>
      </c>
      <c r="P146" s="179">
        <f t="shared" si="6"/>
        <v>0.25264838547190815</v>
      </c>
    </row>
    <row r="147" spans="2:16" ht="12.75" customHeight="1" x14ac:dyDescent="0.25">
      <c r="B147" s="184" t="s">
        <v>92</v>
      </c>
      <c r="C147" s="183">
        <f t="shared" si="6"/>
        <v>37.004166005370095</v>
      </c>
      <c r="D147" s="179">
        <f t="shared" si="6"/>
        <v>21.699926641281884</v>
      </c>
      <c r="E147" s="179">
        <f t="shared" si="6"/>
        <v>14.491525925792722</v>
      </c>
      <c r="F147" s="179">
        <f t="shared" si="6"/>
        <v>11.443117756143604</v>
      </c>
      <c r="G147" s="179">
        <f t="shared" si="6"/>
        <v>9.6776513178810077</v>
      </c>
      <c r="H147" s="179">
        <f t="shared" si="6"/>
        <v>5.6751535388595657</v>
      </c>
      <c r="I147" s="179">
        <f t="shared" si="6"/>
        <v>3.7899498924932553</v>
      </c>
      <c r="J147" s="179">
        <f t="shared" si="6"/>
        <v>2.9927036760493344</v>
      </c>
      <c r="K147" s="179">
        <f t="shared" si="6"/>
        <v>2.5309835389045796</v>
      </c>
      <c r="L147" s="179">
        <f t="shared" si="6"/>
        <v>1.4842155101279964</v>
      </c>
      <c r="M147" s="179">
        <f t="shared" si="6"/>
        <v>0.99118065696893842</v>
      </c>
      <c r="N147" s="179">
        <f t="shared" si="6"/>
        <v>0.78267789281734157</v>
      </c>
      <c r="O147" s="179">
        <f t="shared" si="6"/>
        <v>0.66192482698462929</v>
      </c>
      <c r="P147" s="179">
        <f t="shared" si="6"/>
        <v>0.38816494838784266</v>
      </c>
    </row>
    <row r="148" spans="2:16" ht="12.75" customHeight="1" x14ac:dyDescent="0.25">
      <c r="B148" s="184" t="s">
        <v>94</v>
      </c>
      <c r="C148" s="183">
        <f t="shared" si="6"/>
        <v>35.958812332258269</v>
      </c>
      <c r="D148" s="179">
        <f t="shared" si="6"/>
        <v>20.963996919567403</v>
      </c>
      <c r="E148" s="179">
        <f t="shared" si="6"/>
        <v>13.938284928797831</v>
      </c>
      <c r="F148" s="179">
        <f t="shared" si="6"/>
        <v>10.977820045803581</v>
      </c>
      <c r="G148" s="179">
        <f t="shared" si="6"/>
        <v>9.2671157843483343</v>
      </c>
      <c r="H148" s="179">
        <f t="shared" si="6"/>
        <v>5.4027309067176894</v>
      </c>
      <c r="I148" s="179">
        <f t="shared" si="6"/>
        <v>3.5921014041537749</v>
      </c>
      <c r="J148" s="179">
        <f t="shared" si="6"/>
        <v>2.8291459819138289</v>
      </c>
      <c r="K148" s="179">
        <f t="shared" si="6"/>
        <v>2.3882722868318034</v>
      </c>
      <c r="L148" s="179">
        <f t="shared" si="6"/>
        <v>1.3923633628832313</v>
      </c>
      <c r="M148" s="179">
        <f t="shared" si="6"/>
        <v>0.9257374607878972</v>
      </c>
      <c r="N148" s="179">
        <f t="shared" si="6"/>
        <v>0.72911260647224996</v>
      </c>
      <c r="O148" s="179">
        <f t="shared" si="6"/>
        <v>0.61549295905877188</v>
      </c>
      <c r="P148" s="179">
        <f t="shared" si="6"/>
        <v>0.35883255482685095</v>
      </c>
    </row>
    <row r="149" spans="2:16" ht="12.75" customHeight="1" x14ac:dyDescent="0.25">
      <c r="B149" s="184" t="s">
        <v>96</v>
      </c>
      <c r="C149" s="183">
        <f t="shared" si="6"/>
        <v>24.104864504938789</v>
      </c>
      <c r="D149" s="179">
        <f t="shared" si="6"/>
        <v>14.24090547184127</v>
      </c>
      <c r="E149" s="179">
        <f t="shared" si="6"/>
        <v>9.5638614107769655</v>
      </c>
      <c r="F149" s="179">
        <f t="shared" si="6"/>
        <v>7.5768855143331422</v>
      </c>
      <c r="G149" s="179">
        <f t="shared" si="6"/>
        <v>6.4228672302760916</v>
      </c>
      <c r="H149" s="179">
        <f t="shared" si="6"/>
        <v>3.7945637514705091</v>
      </c>
      <c r="I149" s="179">
        <f t="shared" si="6"/>
        <v>2.5483408976472686</v>
      </c>
      <c r="J149" s="179">
        <f t="shared" si="6"/>
        <v>2.0189007769611429</v>
      </c>
      <c r="K149" s="179">
        <f t="shared" si="6"/>
        <v>1.7114065689646276</v>
      </c>
      <c r="L149" s="179">
        <f t="shared" si="6"/>
        <v>1.0110813594293369</v>
      </c>
      <c r="M149" s="179">
        <f t="shared" si="6"/>
        <v>0.67901876153327856</v>
      </c>
      <c r="N149" s="179">
        <f t="shared" si="6"/>
        <v>0.53794667208628588</v>
      </c>
      <c r="O149" s="179">
        <f t="shared" si="6"/>
        <v>0.45601323198601684</v>
      </c>
      <c r="P149" s="179">
        <f t="shared" si="6"/>
        <v>0.26940791678340009</v>
      </c>
    </row>
    <row r="150" spans="2:16" ht="12.75" customHeight="1" x14ac:dyDescent="0.25">
      <c r="B150" s="184" t="s">
        <v>98</v>
      </c>
      <c r="C150" s="183">
        <f t="shared" si="6"/>
        <v>35.993169617619962</v>
      </c>
      <c r="D150" s="179">
        <f t="shared" si="6"/>
        <v>20.669289911774516</v>
      </c>
      <c r="E150" s="179">
        <f t="shared" si="6"/>
        <v>13.586133411665969</v>
      </c>
      <c r="F150" s="179">
        <f t="shared" si="6"/>
        <v>10.629145314858565</v>
      </c>
      <c r="G150" s="179">
        <f t="shared" si="6"/>
        <v>8.9303029696456342</v>
      </c>
      <c r="H150" s="179">
        <f t="shared" si="6"/>
        <v>5.1282791440858988</v>
      </c>
      <c r="I150" s="179">
        <f t="shared" si="6"/>
        <v>3.3708697744921023</v>
      </c>
      <c r="J150" s="179">
        <f t="shared" si="6"/>
        <v>2.6372083642116668</v>
      </c>
      <c r="K150" s="179">
        <f t="shared" si="6"/>
        <v>2.2157068126231678</v>
      </c>
      <c r="L150" s="179">
        <f t="shared" si="6"/>
        <v>1.2723827036111535</v>
      </c>
      <c r="M150" s="179">
        <f t="shared" si="6"/>
        <v>0.83635002633108202</v>
      </c>
      <c r="N150" s="179">
        <f t="shared" si="6"/>
        <v>0.65432052627464776</v>
      </c>
      <c r="O150" s="179">
        <f t="shared" si="6"/>
        <v>0.54974133533786795</v>
      </c>
      <c r="P150" s="179">
        <f t="shared" si="6"/>
        <v>0.31569220375140128</v>
      </c>
    </row>
    <row r="151" spans="2:16" ht="12.75" customHeight="1" x14ac:dyDescent="0.25">
      <c r="B151" s="184" t="s">
        <v>100</v>
      </c>
      <c r="C151" s="183">
        <f t="shared" si="6"/>
        <v>20.706619633803598</v>
      </c>
      <c r="D151" s="179">
        <f t="shared" si="6"/>
        <v>12.196321196856912</v>
      </c>
      <c r="E151" s="179">
        <f t="shared" si="6"/>
        <v>8.1720512116938924</v>
      </c>
      <c r="F151" s="179">
        <f t="shared" si="6"/>
        <v>6.4655787093042854</v>
      </c>
      <c r="G151" s="179">
        <f t="shared" si="6"/>
        <v>5.4756200602324228</v>
      </c>
      <c r="H151" s="179">
        <f t="shared" si="6"/>
        <v>3.2251725384246308</v>
      </c>
      <c r="I151" s="179">
        <f t="shared" si="6"/>
        <v>2.1610020534181316</v>
      </c>
      <c r="J151" s="179">
        <f t="shared" si="6"/>
        <v>1.7097456324489915</v>
      </c>
      <c r="K151" s="179">
        <f t="shared" si="6"/>
        <v>1.4479628048546074</v>
      </c>
      <c r="L151" s="179">
        <f t="shared" si="6"/>
        <v>0.85285863947966378</v>
      </c>
      <c r="M151" s="179">
        <f t="shared" si="6"/>
        <v>0.57145137174310501</v>
      </c>
      <c r="N151" s="179">
        <f t="shared" si="6"/>
        <v>0.45212196140644378</v>
      </c>
      <c r="O151" s="179">
        <f t="shared" si="6"/>
        <v>0.38289659639997475</v>
      </c>
      <c r="P151" s="179">
        <f t="shared" si="6"/>
        <v>0.22552835554354389</v>
      </c>
    </row>
    <row r="152" spans="2:16" ht="12.75" customHeight="1" x14ac:dyDescent="0.25">
      <c r="B152" s="184" t="s">
        <v>101</v>
      </c>
      <c r="C152" s="183">
        <f t="shared" si="6"/>
        <v>20.573027576142415</v>
      </c>
      <c r="D152" s="179">
        <f t="shared" si="6"/>
        <v>12.299551502074817</v>
      </c>
      <c r="E152" s="179">
        <f t="shared" si="6"/>
        <v>8.3346418385497483</v>
      </c>
      <c r="F152" s="179">
        <f t="shared" si="6"/>
        <v>6.6378420518934691</v>
      </c>
      <c r="G152" s="179">
        <f t="shared" si="6"/>
        <v>5.6478689133653077</v>
      </c>
      <c r="H152" s="179">
        <f t="shared" si="6"/>
        <v>3.3765693610142611</v>
      </c>
      <c r="I152" s="179">
        <f t="shared" si="6"/>
        <v>2.2880912578257249</v>
      </c>
      <c r="J152" s="179">
        <f t="shared" si="6"/>
        <v>1.8222724700079214</v>
      </c>
      <c r="K152" s="179">
        <f t="shared" si="6"/>
        <v>1.5504972782688213</v>
      </c>
      <c r="L152" s="179">
        <f t="shared" si="6"/>
        <v>0.92696230816359382</v>
      </c>
      <c r="M152" s="179">
        <f t="shared" si="6"/>
        <v>0.62814476081307913</v>
      </c>
      <c r="N152" s="179">
        <f t="shared" si="6"/>
        <v>0.50026453311005425</v>
      </c>
      <c r="O152" s="179">
        <f t="shared" si="6"/>
        <v>0.42565467555913394</v>
      </c>
      <c r="P152" s="179">
        <f t="shared" si="6"/>
        <v>0.25447696430493844</v>
      </c>
    </row>
    <row r="153" spans="2:16" ht="12.75" customHeight="1" x14ac:dyDescent="0.25">
      <c r="B153" s="182" t="s">
        <v>103</v>
      </c>
      <c r="C153" s="183">
        <f t="shared" si="6"/>
        <v>9.5469035751722426</v>
      </c>
      <c r="D153" s="179">
        <f t="shared" si="6"/>
        <v>5.7419253719583798</v>
      </c>
      <c r="E153" s="179">
        <f t="shared" si="6"/>
        <v>3.9086340846785097</v>
      </c>
      <c r="F153" s="179">
        <f t="shared" si="6"/>
        <v>3.1211687442649447</v>
      </c>
      <c r="G153" s="179">
        <f t="shared" si="6"/>
        <v>2.6606790263280633</v>
      </c>
      <c r="H153" s="179">
        <f t="shared" si="6"/>
        <v>1.6002487390405007</v>
      </c>
      <c r="I153" s="179">
        <f t="shared" si="6"/>
        <v>1.0893187145767818</v>
      </c>
      <c r="J153" s="179">
        <f t="shared" si="6"/>
        <v>0.86985567101494599</v>
      </c>
      <c r="K153" s="179">
        <f t="shared" si="6"/>
        <v>0.74151926071111818</v>
      </c>
      <c r="L153" s="179">
        <f t="shared" si="6"/>
        <v>0.44598211591303027</v>
      </c>
      <c r="M153" s="179">
        <f t="shared" si="6"/>
        <v>0.30358821936763913</v>
      </c>
      <c r="N153" s="179">
        <f t="shared" si="6"/>
        <v>0.2424248576073246</v>
      </c>
      <c r="O153" s="179">
        <f t="shared" si="6"/>
        <v>0.20665807809384606</v>
      </c>
      <c r="P153" s="179">
        <f t="shared" si="6"/>
        <v>0.12429320696326425</v>
      </c>
    </row>
    <row r="154" spans="2:16" ht="12.75" customHeight="1" x14ac:dyDescent="0.25">
      <c r="B154" s="184" t="s">
        <v>105</v>
      </c>
      <c r="C154" s="183">
        <f t="shared" si="6"/>
        <v>9.5469035751722426</v>
      </c>
      <c r="D154" s="179">
        <f t="shared" si="6"/>
        <v>5.7419253719583798</v>
      </c>
      <c r="E154" s="179">
        <f t="shared" si="6"/>
        <v>3.9086340846785097</v>
      </c>
      <c r="F154" s="179">
        <f t="shared" si="6"/>
        <v>3.1211687442649447</v>
      </c>
      <c r="G154" s="179">
        <f t="shared" si="6"/>
        <v>2.6606790263280633</v>
      </c>
      <c r="H154" s="179">
        <f t="shared" si="6"/>
        <v>1.6002487390405007</v>
      </c>
      <c r="I154" s="179">
        <f t="shared" si="6"/>
        <v>1.0893187145767818</v>
      </c>
      <c r="J154" s="179">
        <f t="shared" si="6"/>
        <v>0.86985567101494599</v>
      </c>
      <c r="K154" s="179">
        <f t="shared" si="6"/>
        <v>0.74151926071111818</v>
      </c>
      <c r="L154" s="179">
        <f t="shared" si="6"/>
        <v>0.44598211591303027</v>
      </c>
      <c r="M154" s="179">
        <f t="shared" si="6"/>
        <v>0.30358821936763913</v>
      </c>
      <c r="N154" s="179">
        <f t="shared" si="6"/>
        <v>0.2424248576073246</v>
      </c>
      <c r="O154" s="179">
        <f t="shared" si="6"/>
        <v>0.20665807809384606</v>
      </c>
      <c r="P154" s="179">
        <f t="shared" si="6"/>
        <v>0.12429320696326425</v>
      </c>
    </row>
    <row r="155" spans="2:16" ht="12.75" customHeight="1" x14ac:dyDescent="0.25">
      <c r="B155" s="182" t="s">
        <v>107</v>
      </c>
      <c r="C155" s="183">
        <f t="shared" si="6"/>
        <v>58.179044119612186</v>
      </c>
      <c r="D155" s="179">
        <f t="shared" si="6"/>
        <v>35.152196151861069</v>
      </c>
      <c r="E155" s="179">
        <f t="shared" si="6"/>
        <v>24.011869382151659</v>
      </c>
      <c r="F155" s="179">
        <f t="shared" si="6"/>
        <v>19.213176938867242</v>
      </c>
      <c r="G155" s="179">
        <f t="shared" si="6"/>
        <v>16.402100987792405</v>
      </c>
      <c r="H155" s="179">
        <f t="shared" si="6"/>
        <v>9.9102671752413869</v>
      </c>
      <c r="I155" s="179">
        <f t="shared" si="6"/>
        <v>6.7695355341695391</v>
      </c>
      <c r="J155" s="179">
        <f t="shared" si="6"/>
        <v>5.4166663137284532</v>
      </c>
      <c r="K155" s="179">
        <f t="shared" si="6"/>
        <v>4.624154983719488</v>
      </c>
      <c r="L155" s="179">
        <f t="shared" si="6"/>
        <v>2.7939476401524104</v>
      </c>
      <c r="M155" s="179">
        <f t="shared" si="6"/>
        <v>1.9084982772081709</v>
      </c>
      <c r="N155" s="179">
        <f t="shared" si="6"/>
        <v>1.5270912274235469</v>
      </c>
      <c r="O155" s="179">
        <f t="shared" si="6"/>
        <v>1.3036628252302778</v>
      </c>
      <c r="P155" s="179">
        <f t="shared" si="6"/>
        <v>0.78768243861428222</v>
      </c>
    </row>
    <row r="156" spans="2:16" ht="12.75" customHeight="1" x14ac:dyDescent="0.25">
      <c r="B156" s="184" t="s">
        <v>109</v>
      </c>
      <c r="C156" s="183">
        <f t="shared" si="6"/>
        <v>50.018665624787459</v>
      </c>
      <c r="D156" s="179">
        <f t="shared" si="6"/>
        <v>29.868379223016937</v>
      </c>
      <c r="E156" s="179">
        <f t="shared" si="6"/>
        <v>20.221919591464914</v>
      </c>
      <c r="F156" s="179">
        <f t="shared" si="6"/>
        <v>16.096668635074547</v>
      </c>
      <c r="G156" s="179">
        <f t="shared" si="6"/>
        <v>13.690934781240141</v>
      </c>
      <c r="H156" s="179">
        <f t="shared" si="6"/>
        <v>8.1754686346735301</v>
      </c>
      <c r="I156" s="179">
        <f t="shared" si="6"/>
        <v>5.5350733335242861</v>
      </c>
      <c r="J156" s="179">
        <f t="shared" si="6"/>
        <v>4.4059240230676586</v>
      </c>
      <c r="K156" s="179">
        <f t="shared" si="6"/>
        <v>3.7474349393935444</v>
      </c>
      <c r="L156" s="179">
        <f t="shared" si="6"/>
        <v>2.2377607736085126</v>
      </c>
      <c r="M156" s="179">
        <f t="shared" si="6"/>
        <v>1.515040976645097</v>
      </c>
      <c r="N156" s="179">
        <f t="shared" si="6"/>
        <v>1.2059741637934764</v>
      </c>
      <c r="O156" s="179">
        <f t="shared" si="6"/>
        <v>1.0257348274151541</v>
      </c>
      <c r="P156" s="179">
        <f t="shared" si="6"/>
        <v>0.61251207773741645</v>
      </c>
    </row>
    <row r="157" spans="2:16" ht="12.75" customHeight="1" x14ac:dyDescent="0.25">
      <c r="B157" s="184" t="s">
        <v>111</v>
      </c>
      <c r="C157" s="183">
        <f t="shared" si="6"/>
        <v>41.878451327290108</v>
      </c>
      <c r="D157" s="179">
        <f t="shared" si="6"/>
        <v>24.525909703960483</v>
      </c>
      <c r="E157" s="179">
        <f t="shared" si="6"/>
        <v>16.362415585203731</v>
      </c>
      <c r="F157" s="179">
        <f t="shared" si="6"/>
        <v>12.912907872179149</v>
      </c>
      <c r="G157" s="179">
        <f t="shared" si="6"/>
        <v>10.916155486770176</v>
      </c>
      <c r="H157" s="179">
        <f t="shared" si="6"/>
        <v>6.3929929426127714</v>
      </c>
      <c r="I157" s="179">
        <f t="shared" si="6"/>
        <v>4.2650734926017044</v>
      </c>
      <c r="J157" s="179">
        <f t="shared" si="6"/>
        <v>3.3659150625560539</v>
      </c>
      <c r="K157" s="179">
        <f t="shared" si="6"/>
        <v>2.8454359422238347</v>
      </c>
      <c r="L157" s="179">
        <f t="shared" si="6"/>
        <v>1.6664156093544178</v>
      </c>
      <c r="M157" s="179">
        <f t="shared" si="6"/>
        <v>1.111746111236986</v>
      </c>
      <c r="N157" s="179">
        <f t="shared" si="6"/>
        <v>0.87736893351116252</v>
      </c>
      <c r="O157" s="179">
        <f t="shared" si="6"/>
        <v>0.74169937494127736</v>
      </c>
      <c r="P157" s="179">
        <f t="shared" si="6"/>
        <v>0.43437260263346039</v>
      </c>
    </row>
    <row r="158" spans="2:16" ht="12.75" customHeight="1" x14ac:dyDescent="0.25">
      <c r="B158" s="184" t="s">
        <v>113</v>
      </c>
      <c r="C158" s="183">
        <f t="shared" si="6"/>
        <v>24.322006683945709</v>
      </c>
      <c r="D158" s="179">
        <f t="shared" si="6"/>
        <v>14.607431665488605</v>
      </c>
      <c r="E158" s="179">
        <f t="shared" si="6"/>
        <v>9.9328049745258404</v>
      </c>
      <c r="F158" s="179">
        <f t="shared" si="6"/>
        <v>7.9266475099281948</v>
      </c>
      <c r="G158" s="179">
        <f t="shared" si="6"/>
        <v>6.7541383674626445</v>
      </c>
      <c r="H158" s="179">
        <f t="shared" si="6"/>
        <v>4.0564339918173182</v>
      </c>
      <c r="I158" s="179">
        <f t="shared" si="6"/>
        <v>2.758306090724477</v>
      </c>
      <c r="J158" s="179">
        <f t="shared" si="6"/>
        <v>2.2012029997301594</v>
      </c>
      <c r="K158" s="179">
        <f t="shared" si="6"/>
        <v>1.8756012067434564</v>
      </c>
      <c r="L158" s="179">
        <f t="shared" si="6"/>
        <v>1.1264578953223252</v>
      </c>
      <c r="M158" s="179">
        <f t="shared" si="6"/>
        <v>0.76597220116978459</v>
      </c>
      <c r="N158" s="179">
        <f t="shared" si="6"/>
        <v>0.61126657139128249</v>
      </c>
      <c r="O158" s="179">
        <f t="shared" si="6"/>
        <v>0.52084806312001686</v>
      </c>
      <c r="P158" s="179">
        <f t="shared" si="6"/>
        <v>0.31281351859629819</v>
      </c>
    </row>
    <row r="159" spans="2:16" ht="12.75" customHeight="1" x14ac:dyDescent="0.25">
      <c r="B159" s="184" t="s">
        <v>114</v>
      </c>
      <c r="C159" s="183">
        <f t="shared" si="6"/>
        <v>68.322394502173552</v>
      </c>
      <c r="D159" s="179">
        <f t="shared" si="6"/>
        <v>40.275942024379262</v>
      </c>
      <c r="E159" s="179">
        <f t="shared" si="6"/>
        <v>27.003652953647883</v>
      </c>
      <c r="F159" s="179">
        <f t="shared" si="6"/>
        <v>21.372703601122407</v>
      </c>
      <c r="G159" s="179">
        <f t="shared" si="6"/>
        <v>18.105033332297214</v>
      </c>
      <c r="H159" s="179">
        <f t="shared" si="6"/>
        <v>10.672888123349635</v>
      </c>
      <c r="I159" s="179">
        <f t="shared" si="6"/>
        <v>7.155809458698462</v>
      </c>
      <c r="J159" s="179">
        <f t="shared" si="6"/>
        <v>5.6636409470004718</v>
      </c>
      <c r="K159" s="179">
        <f t="shared" si="6"/>
        <v>4.7977275145584253</v>
      </c>
      <c r="L159" s="179">
        <f t="shared" si="6"/>
        <v>2.8282526781021544</v>
      </c>
      <c r="M159" s="179">
        <f t="shared" si="6"/>
        <v>1.8962474853714588</v>
      </c>
      <c r="N159" s="179">
        <f t="shared" si="6"/>
        <v>1.5008315922584463</v>
      </c>
      <c r="O159" s="179">
        <f t="shared" si="6"/>
        <v>1.2713696175797293</v>
      </c>
      <c r="P159" s="179">
        <f t="shared" si="6"/>
        <v>0.74947035129995832</v>
      </c>
    </row>
    <row r="160" spans="2:16" ht="12.75" customHeight="1" x14ac:dyDescent="0.25">
      <c r="B160" s="184" t="s">
        <v>116</v>
      </c>
      <c r="C160" s="183">
        <f t="shared" ref="C160:P175" si="7">100*SQRT(EXP($M23+$N23*LN(C$143*1000)))</f>
        <v>52.631016389156258</v>
      </c>
      <c r="D160" s="179">
        <f t="shared" si="7"/>
        <v>31.2948547675987</v>
      </c>
      <c r="E160" s="179">
        <f t="shared" si="7"/>
        <v>21.119587123625575</v>
      </c>
      <c r="F160" s="179">
        <f t="shared" si="7"/>
        <v>16.779581731200249</v>
      </c>
      <c r="G160" s="179">
        <f t="shared" si="7"/>
        <v>14.252725043294273</v>
      </c>
      <c r="H160" s="179">
        <f t="shared" si="7"/>
        <v>8.4747928288975558</v>
      </c>
      <c r="I160" s="179">
        <f t="shared" si="7"/>
        <v>5.7192828288786748</v>
      </c>
      <c r="J160" s="179">
        <f t="shared" si="7"/>
        <v>4.5439890992786278</v>
      </c>
      <c r="K160" s="179">
        <f t="shared" si="7"/>
        <v>3.8597045068960769</v>
      </c>
      <c r="L160" s="179">
        <f t="shared" si="7"/>
        <v>2.2950134782889267</v>
      </c>
      <c r="M160" s="179">
        <f t="shared" si="7"/>
        <v>1.5488085010958843</v>
      </c>
      <c r="N160" s="179">
        <f t="shared" si="7"/>
        <v>1.2305334700906194</v>
      </c>
      <c r="O160" s="179">
        <f t="shared" si="7"/>
        <v>1.0452260066269159</v>
      </c>
      <c r="P160" s="179">
        <f t="shared" si="7"/>
        <v>0.62150036843000966</v>
      </c>
    </row>
    <row r="161" spans="2:16" ht="12.75" customHeight="1" x14ac:dyDescent="0.25">
      <c r="B161" s="184" t="s">
        <v>118</v>
      </c>
      <c r="C161" s="183">
        <f t="shared" si="7"/>
        <v>62.883009859366624</v>
      </c>
      <c r="D161" s="179">
        <f t="shared" si="7"/>
        <v>37.21970732277515</v>
      </c>
      <c r="E161" s="179">
        <f t="shared" si="7"/>
        <v>25.031039598263387</v>
      </c>
      <c r="F161" s="179">
        <f t="shared" si="7"/>
        <v>19.846929146984017</v>
      </c>
      <c r="G161" s="179">
        <f t="shared" si="7"/>
        <v>16.833903016384955</v>
      </c>
      <c r="H161" s="179">
        <f t="shared" si="7"/>
        <v>9.9637874327433007</v>
      </c>
      <c r="I161" s="179">
        <f t="shared" si="7"/>
        <v>6.7008575756602893</v>
      </c>
      <c r="J161" s="179">
        <f t="shared" si="7"/>
        <v>5.3130612097065155</v>
      </c>
      <c r="K161" s="179">
        <f t="shared" si="7"/>
        <v>4.5064683035817579</v>
      </c>
      <c r="L161" s="179">
        <f t="shared" si="7"/>
        <v>2.6673251120420431</v>
      </c>
      <c r="M161" s="179">
        <f t="shared" si="7"/>
        <v>1.7938324963697911</v>
      </c>
      <c r="N161" s="179">
        <f t="shared" si="7"/>
        <v>1.4223167326809198</v>
      </c>
      <c r="O161" s="179">
        <f t="shared" si="7"/>
        <v>1.2063902561052162</v>
      </c>
      <c r="P161" s="179">
        <f t="shared" si="7"/>
        <v>0.71404807673333204</v>
      </c>
    </row>
    <row r="162" spans="2:16" ht="12.75" customHeight="1" x14ac:dyDescent="0.25">
      <c r="B162" s="184" t="s">
        <v>119</v>
      </c>
      <c r="C162" s="183">
        <f t="shared" si="7"/>
        <v>39.474469516872936</v>
      </c>
      <c r="D162" s="179">
        <f t="shared" si="7"/>
        <v>23.28804017579283</v>
      </c>
      <c r="E162" s="179">
        <f t="shared" si="7"/>
        <v>15.622927667362276</v>
      </c>
      <c r="F162" s="179">
        <f t="shared" si="7"/>
        <v>12.369358286095839</v>
      </c>
      <c r="G162" s="179">
        <f t="shared" si="7"/>
        <v>10.480738913931589</v>
      </c>
      <c r="H162" s="179">
        <f t="shared" si="7"/>
        <v>6.1831323355797512</v>
      </c>
      <c r="I162" s="179">
        <f t="shared" si="7"/>
        <v>4.1479930688586872</v>
      </c>
      <c r="J162" s="179">
        <f t="shared" si="7"/>
        <v>3.2841483702278413</v>
      </c>
      <c r="K162" s="179">
        <f t="shared" si="7"/>
        <v>2.7827071402453556</v>
      </c>
      <c r="L162" s="179">
        <f t="shared" si="7"/>
        <v>1.6416634972586459</v>
      </c>
      <c r="M162" s="179">
        <f t="shared" si="7"/>
        <v>1.1013202432758031</v>
      </c>
      <c r="N162" s="179">
        <f t="shared" si="7"/>
        <v>0.87196362723150378</v>
      </c>
      <c r="O162" s="179">
        <f t="shared" si="7"/>
        <v>0.73882758572293483</v>
      </c>
      <c r="P162" s="179">
        <f t="shared" si="7"/>
        <v>0.43587277320966278</v>
      </c>
    </row>
    <row r="163" spans="2:16" ht="12.75" customHeight="1" x14ac:dyDescent="0.25">
      <c r="B163" s="184" t="s">
        <v>120</v>
      </c>
      <c r="C163" s="183">
        <f t="shared" si="7"/>
        <v>35.402684262668259</v>
      </c>
      <c r="D163" s="179">
        <f t="shared" si="7"/>
        <v>20.321365765314095</v>
      </c>
      <c r="E163" s="179">
        <f t="shared" si="7"/>
        <v>13.353048220689701</v>
      </c>
      <c r="F163" s="179">
        <f t="shared" si="7"/>
        <v>10.444781472316876</v>
      </c>
      <c r="G163" s="179">
        <f t="shared" si="7"/>
        <v>8.774208330446271</v>
      </c>
      <c r="H163" s="179">
        <f t="shared" si="7"/>
        <v>5.0364513453598274</v>
      </c>
      <c r="I163" s="179">
        <f t="shared" si="7"/>
        <v>3.3094221349304016</v>
      </c>
      <c r="J163" s="179">
        <f t="shared" si="7"/>
        <v>2.5886367238184835</v>
      </c>
      <c r="K163" s="179">
        <f t="shared" si="7"/>
        <v>2.1746015430602395</v>
      </c>
      <c r="L163" s="179">
        <f t="shared" si="7"/>
        <v>1.2482351061990624</v>
      </c>
      <c r="M163" s="179">
        <f t="shared" si="7"/>
        <v>0.82020784214629305</v>
      </c>
      <c r="N163" s="179">
        <f t="shared" si="7"/>
        <v>0.64156824206062124</v>
      </c>
      <c r="O163" s="179">
        <f t="shared" si="7"/>
        <v>0.53895368026205237</v>
      </c>
      <c r="P163" s="179">
        <f t="shared" si="7"/>
        <v>0.30936283774155371</v>
      </c>
    </row>
    <row r="164" spans="2:16" ht="12.75" customHeight="1" x14ac:dyDescent="0.25">
      <c r="B164" s="184" t="s">
        <v>121</v>
      </c>
      <c r="C164" s="183">
        <f t="shared" si="7"/>
        <v>36.737869328750207</v>
      </c>
      <c r="D164" s="179">
        <f t="shared" si="7"/>
        <v>21.348125112479508</v>
      </c>
      <c r="E164" s="179">
        <f t="shared" si="7"/>
        <v>14.158542612495712</v>
      </c>
      <c r="F164" s="179">
        <f t="shared" si="7"/>
        <v>11.135139069744424</v>
      </c>
      <c r="G164" s="179">
        <f t="shared" si="7"/>
        <v>9.3902545471157719</v>
      </c>
      <c r="H164" s="179">
        <f t="shared" si="7"/>
        <v>5.4566128241133001</v>
      </c>
      <c r="I164" s="179">
        <f t="shared" si="7"/>
        <v>3.618944744938569</v>
      </c>
      <c r="J164" s="179">
        <f t="shared" si="7"/>
        <v>2.8461582610237688</v>
      </c>
      <c r="K164" s="179">
        <f t="shared" si="7"/>
        <v>2.4001631578188261</v>
      </c>
      <c r="L164" s="179">
        <f t="shared" si="7"/>
        <v>1.3947184286863834</v>
      </c>
      <c r="M164" s="179">
        <f t="shared" si="7"/>
        <v>0.92500770915220165</v>
      </c>
      <c r="N164" s="179">
        <f t="shared" si="7"/>
        <v>0.72748232384490252</v>
      </c>
      <c r="O164" s="179">
        <f t="shared" si="7"/>
        <v>0.61348530598888484</v>
      </c>
      <c r="P164" s="179">
        <f t="shared" si="7"/>
        <v>0.35649212396401186</v>
      </c>
    </row>
    <row r="165" spans="2:16" ht="12.75" customHeight="1" x14ac:dyDescent="0.25">
      <c r="B165" s="184" t="s">
        <v>122</v>
      </c>
      <c r="C165" s="183">
        <f t="shared" si="7"/>
        <v>28.319022057523931</v>
      </c>
      <c r="D165" s="179">
        <f t="shared" si="7"/>
        <v>16.544628089866269</v>
      </c>
      <c r="E165" s="179">
        <f t="shared" si="7"/>
        <v>11.017439018878699</v>
      </c>
      <c r="F165" s="179">
        <f t="shared" si="7"/>
        <v>8.6854057122519066</v>
      </c>
      <c r="G165" s="179">
        <f t="shared" si="7"/>
        <v>7.3367598156564</v>
      </c>
      <c r="H165" s="179">
        <f t="shared" si="7"/>
        <v>4.2863048832740747</v>
      </c>
      <c r="I165" s="179">
        <f t="shared" si="7"/>
        <v>2.8543465837542352</v>
      </c>
      <c r="J165" s="179">
        <f t="shared" si="7"/>
        <v>2.2501742992001463</v>
      </c>
      <c r="K165" s="179">
        <f t="shared" si="7"/>
        <v>1.9007734265431442</v>
      </c>
      <c r="L165" s="179">
        <f t="shared" si="7"/>
        <v>1.1104758265090564</v>
      </c>
      <c r="M165" s="179">
        <f t="shared" si="7"/>
        <v>0.73949076606903386</v>
      </c>
      <c r="N165" s="179">
        <f t="shared" si="7"/>
        <v>0.58296463568056955</v>
      </c>
      <c r="O165" s="179">
        <f t="shared" si="7"/>
        <v>0.49244349138194116</v>
      </c>
      <c r="P165" s="179">
        <f t="shared" si="7"/>
        <v>0.28769688457602899</v>
      </c>
    </row>
    <row r="166" spans="2:16" ht="12.75" customHeight="1" x14ac:dyDescent="0.25">
      <c r="B166" s="184" t="s">
        <v>123</v>
      </c>
      <c r="C166" s="183">
        <f t="shared" si="7"/>
        <v>24.089649471576827</v>
      </c>
      <c r="D166" s="179">
        <f t="shared" si="7"/>
        <v>14.255290122197767</v>
      </c>
      <c r="E166" s="179">
        <f t="shared" si="7"/>
        <v>9.5854133482580188</v>
      </c>
      <c r="F166" s="179">
        <f t="shared" si="7"/>
        <v>7.5994761854786752</v>
      </c>
      <c r="G166" s="179">
        <f t="shared" si="7"/>
        <v>6.4453370130917929</v>
      </c>
      <c r="H166" s="179">
        <f t="shared" si="7"/>
        <v>3.8140924036844859</v>
      </c>
      <c r="I166" s="179">
        <f t="shared" si="7"/>
        <v>2.5646375432820943</v>
      </c>
      <c r="J166" s="179">
        <f t="shared" si="7"/>
        <v>2.0332875825431937</v>
      </c>
      <c r="K166" s="179">
        <f t="shared" si="7"/>
        <v>1.7244903983076456</v>
      </c>
      <c r="L166" s="179">
        <f t="shared" si="7"/>
        <v>1.0204843773183707</v>
      </c>
      <c r="M166" s="179">
        <f t="shared" si="7"/>
        <v>0.686184882116465</v>
      </c>
      <c r="N166" s="179">
        <f t="shared" si="7"/>
        <v>0.54401886293481894</v>
      </c>
      <c r="O166" s="179">
        <f t="shared" si="7"/>
        <v>0.46139823686716896</v>
      </c>
      <c r="P166" s="179">
        <f t="shared" si="7"/>
        <v>0.27303700438533113</v>
      </c>
    </row>
    <row r="167" spans="2:16" ht="12.75" customHeight="1" x14ac:dyDescent="0.25">
      <c r="B167" s="184" t="s">
        <v>124</v>
      </c>
      <c r="C167" s="183">
        <f t="shared" si="7"/>
        <v>57.982362802403607</v>
      </c>
      <c r="D167" s="179">
        <f t="shared" si="7"/>
        <v>33.075033343093907</v>
      </c>
      <c r="E167" s="179">
        <f t="shared" si="7"/>
        <v>21.630971487456563</v>
      </c>
      <c r="F167" s="179">
        <f t="shared" si="7"/>
        <v>16.873094744174242</v>
      </c>
      <c r="G167" s="179">
        <f t="shared" si="7"/>
        <v>14.14658974452272</v>
      </c>
      <c r="H167" s="179">
        <f t="shared" si="7"/>
        <v>8.0696767926774253</v>
      </c>
      <c r="I167" s="179">
        <f t="shared" si="7"/>
        <v>5.2775441465077977</v>
      </c>
      <c r="J167" s="179">
        <f t="shared" si="7"/>
        <v>4.1167130404765206</v>
      </c>
      <c r="K167" s="179">
        <f t="shared" si="7"/>
        <v>3.4514978646496184</v>
      </c>
      <c r="L167" s="179">
        <f t="shared" si="7"/>
        <v>1.9688471017633522</v>
      </c>
      <c r="M167" s="179">
        <f t="shared" si="7"/>
        <v>1.2876200329000431</v>
      </c>
      <c r="N167" s="179">
        <f t="shared" si="7"/>
        <v>1.0043994012112569</v>
      </c>
      <c r="O167" s="179">
        <f t="shared" si="7"/>
        <v>0.84209959607355422</v>
      </c>
      <c r="P167" s="179">
        <f t="shared" si="7"/>
        <v>0.48036111107193646</v>
      </c>
    </row>
    <row r="168" spans="2:16" ht="12.75" customHeight="1" x14ac:dyDescent="0.25">
      <c r="B168" s="182" t="s">
        <v>125</v>
      </c>
      <c r="C168" s="183">
        <f t="shared" si="7"/>
        <v>24.472395028273265</v>
      </c>
      <c r="D168" s="179">
        <f t="shared" si="7"/>
        <v>14.892567964727283</v>
      </c>
      <c r="E168" s="179">
        <f t="shared" si="7"/>
        <v>10.228068608139298</v>
      </c>
      <c r="F168" s="179">
        <f t="shared" si="7"/>
        <v>8.2099746465207222</v>
      </c>
      <c r="G168" s="179">
        <f t="shared" si="7"/>
        <v>7.0245365138221247</v>
      </c>
      <c r="H168" s="179">
        <f t="shared" si="7"/>
        <v>4.2747506867204201</v>
      </c>
      <c r="I168" s="179">
        <f t="shared" si="7"/>
        <v>2.9358565567753439</v>
      </c>
      <c r="J168" s="179">
        <f t="shared" si="7"/>
        <v>2.3565844951182946</v>
      </c>
      <c r="K168" s="179">
        <f t="shared" si="7"/>
        <v>2.0163172904414344</v>
      </c>
      <c r="L168" s="179">
        <f t="shared" si="7"/>
        <v>1.227020986366963</v>
      </c>
      <c r="M168" s="179">
        <f t="shared" si="7"/>
        <v>0.842705896116276</v>
      </c>
      <c r="N168" s="179">
        <f t="shared" si="7"/>
        <v>0.67643211114975021</v>
      </c>
      <c r="O168" s="179">
        <f t="shared" si="7"/>
        <v>0.57876208739656509</v>
      </c>
      <c r="P168" s="179">
        <f t="shared" si="7"/>
        <v>0.35220311342648919</v>
      </c>
    </row>
    <row r="169" spans="2:16" ht="12.75" customHeight="1" x14ac:dyDescent="0.25">
      <c r="B169" s="184" t="s">
        <v>126</v>
      </c>
      <c r="C169" s="183">
        <f t="shared" si="7"/>
        <v>24.199692456758825</v>
      </c>
      <c r="D169" s="179">
        <f t="shared" si="7"/>
        <v>14.735633352592014</v>
      </c>
      <c r="E169" s="179">
        <f t="shared" si="7"/>
        <v>10.124974821178848</v>
      </c>
      <c r="F169" s="179">
        <f t="shared" si="7"/>
        <v>8.129423958324562</v>
      </c>
      <c r="G169" s="179">
        <f t="shared" si="7"/>
        <v>6.9569534390914525</v>
      </c>
      <c r="H169" s="179">
        <f t="shared" si="7"/>
        <v>4.236215617726744</v>
      </c>
      <c r="I169" s="179">
        <f t="shared" si="7"/>
        <v>2.9107385777227717</v>
      </c>
      <c r="J169" s="179">
        <f t="shared" si="7"/>
        <v>2.3370554838973918</v>
      </c>
      <c r="K169" s="179">
        <f t="shared" si="7"/>
        <v>1.9999924065220454</v>
      </c>
      <c r="L169" s="179">
        <f t="shared" si="7"/>
        <v>1.2178317911741021</v>
      </c>
      <c r="M169" s="179">
        <f t="shared" si="7"/>
        <v>0.83678223575642774</v>
      </c>
      <c r="N169" s="179">
        <f t="shared" si="7"/>
        <v>0.67185920709940783</v>
      </c>
      <c r="O169" s="179">
        <f t="shared" si="7"/>
        <v>0.57495995354371898</v>
      </c>
      <c r="P169" s="179">
        <f t="shared" si="7"/>
        <v>0.35010358429068755</v>
      </c>
    </row>
    <row r="170" spans="2:16" ht="12.75" customHeight="1" x14ac:dyDescent="0.25">
      <c r="B170" s="184" t="s">
        <v>127</v>
      </c>
      <c r="C170" s="183">
        <f t="shared" si="7"/>
        <v>23.660039367313747</v>
      </c>
      <c r="D170" s="179">
        <f t="shared" si="7"/>
        <v>14.242534488785697</v>
      </c>
      <c r="E170" s="179">
        <f t="shared" si="7"/>
        <v>9.701520290815818</v>
      </c>
      <c r="F170" s="179">
        <f t="shared" si="7"/>
        <v>7.7499476952454263</v>
      </c>
      <c r="G170" s="179">
        <f t="shared" si="7"/>
        <v>6.6083389882059933</v>
      </c>
      <c r="H170" s="179">
        <f t="shared" si="7"/>
        <v>3.9779940553749413</v>
      </c>
      <c r="I170" s="179">
        <f t="shared" si="7"/>
        <v>2.70967151775913</v>
      </c>
      <c r="J170" s="179">
        <f t="shared" si="7"/>
        <v>2.164589868848652</v>
      </c>
      <c r="K170" s="179">
        <f t="shared" si="7"/>
        <v>1.8457342147694666</v>
      </c>
      <c r="L170" s="179">
        <f t="shared" si="7"/>
        <v>1.1110688702953981</v>
      </c>
      <c r="M170" s="179">
        <f t="shared" si="7"/>
        <v>0.75682156136970147</v>
      </c>
      <c r="N170" s="179">
        <f t="shared" si="7"/>
        <v>0.60457818356590087</v>
      </c>
      <c r="O170" s="179">
        <f t="shared" si="7"/>
        <v>0.5155205865877508</v>
      </c>
      <c r="P170" s="179">
        <f t="shared" si="7"/>
        <v>0.31032576151578423</v>
      </c>
    </row>
    <row r="171" spans="2:16" ht="12.75" customHeight="1" x14ac:dyDescent="0.25">
      <c r="B171" s="184" t="s">
        <v>128</v>
      </c>
      <c r="C171" s="183">
        <f t="shared" si="7"/>
        <v>54.01904584529931</v>
      </c>
      <c r="D171" s="179">
        <f t="shared" si="7"/>
        <v>32.803724178995374</v>
      </c>
      <c r="E171" s="179">
        <f t="shared" si="7"/>
        <v>22.493322250836876</v>
      </c>
      <c r="F171" s="179">
        <f t="shared" si="7"/>
        <v>18.038319108378452</v>
      </c>
      <c r="G171" s="179">
        <f t="shared" si="7"/>
        <v>15.423539812713077</v>
      </c>
      <c r="H171" s="179">
        <f t="shared" si="7"/>
        <v>9.3661325919924856</v>
      </c>
      <c r="I171" s="179">
        <f t="shared" si="7"/>
        <v>6.4223024643845505</v>
      </c>
      <c r="J171" s="179">
        <f t="shared" si="7"/>
        <v>5.1503081657394434</v>
      </c>
      <c r="K171" s="179">
        <f t="shared" si="7"/>
        <v>4.4037353239375321</v>
      </c>
      <c r="L171" s="179">
        <f t="shared" si="7"/>
        <v>2.6742219649241816</v>
      </c>
      <c r="M171" s="179">
        <f t="shared" si="7"/>
        <v>1.8336983965321234</v>
      </c>
      <c r="N171" s="179">
        <f t="shared" si="7"/>
        <v>1.470518070043549</v>
      </c>
      <c r="O171" s="179">
        <f t="shared" si="7"/>
        <v>1.2573562903705375</v>
      </c>
      <c r="P171" s="179">
        <f t="shared" si="7"/>
        <v>0.76354493676472668</v>
      </c>
    </row>
    <row r="172" spans="2:16" ht="12.75" customHeight="1" x14ac:dyDescent="0.25">
      <c r="B172" s="184" t="s">
        <v>129</v>
      </c>
      <c r="C172" s="183">
        <f t="shared" si="7"/>
        <v>53.079690156984071</v>
      </c>
      <c r="D172" s="179">
        <f t="shared" si="7"/>
        <v>31.573411088075353</v>
      </c>
      <c r="E172" s="179">
        <f t="shared" si="7"/>
        <v>21.313584328763657</v>
      </c>
      <c r="F172" s="179">
        <f t="shared" si="7"/>
        <v>16.936507512862111</v>
      </c>
      <c r="G172" s="179">
        <f t="shared" si="7"/>
        <v>14.387703491146956</v>
      </c>
      <c r="H172" s="179">
        <f t="shared" si="7"/>
        <v>8.558242815581858</v>
      </c>
      <c r="I172" s="179">
        <f t="shared" si="7"/>
        <v>5.7772291200056953</v>
      </c>
      <c r="J172" s="179">
        <f t="shared" si="7"/>
        <v>4.5907850545088493</v>
      </c>
      <c r="K172" s="179">
        <f t="shared" si="7"/>
        <v>3.8999099493033715</v>
      </c>
      <c r="L172" s="179">
        <f t="shared" si="7"/>
        <v>2.3197848305380315</v>
      </c>
      <c r="M172" s="179">
        <f t="shared" si="7"/>
        <v>1.5659673094027105</v>
      </c>
      <c r="N172" s="179">
        <f t="shared" si="7"/>
        <v>1.2443715093384267</v>
      </c>
      <c r="O172" s="179">
        <f t="shared" si="7"/>
        <v>1.0571039097402875</v>
      </c>
      <c r="P172" s="179">
        <f t="shared" si="7"/>
        <v>0.62879749686425435</v>
      </c>
    </row>
    <row r="173" spans="2:16" ht="12.75" customHeight="1" x14ac:dyDescent="0.25">
      <c r="B173" s="184" t="s">
        <v>130</v>
      </c>
      <c r="C173" s="183">
        <f t="shared" si="7"/>
        <v>50.047720002873533</v>
      </c>
      <c r="D173" s="179">
        <f t="shared" si="7"/>
        <v>30.234197806954882</v>
      </c>
      <c r="E173" s="179">
        <f t="shared" si="7"/>
        <v>20.649887916327199</v>
      </c>
      <c r="F173" s="179">
        <f t="shared" si="7"/>
        <v>16.52186877022184</v>
      </c>
      <c r="G173" s="179">
        <f t="shared" si="7"/>
        <v>14.103826193092697</v>
      </c>
      <c r="H173" s="179">
        <f t="shared" si="7"/>
        <v>8.5202257152252585</v>
      </c>
      <c r="I173" s="179">
        <f t="shared" si="7"/>
        <v>5.8192946664104257</v>
      </c>
      <c r="J173" s="179">
        <f t="shared" si="7"/>
        <v>4.655987635538966</v>
      </c>
      <c r="K173" s="179">
        <f t="shared" si="7"/>
        <v>3.974564940691542</v>
      </c>
      <c r="L173" s="179">
        <f t="shared" si="7"/>
        <v>2.4010640765764477</v>
      </c>
      <c r="M173" s="179">
        <f t="shared" si="7"/>
        <v>1.6399212698746675</v>
      </c>
      <c r="N173" s="179">
        <f t="shared" si="7"/>
        <v>1.3120925461751278</v>
      </c>
      <c r="O173" s="179">
        <f t="shared" si="7"/>
        <v>1.1200624746432968</v>
      </c>
      <c r="P173" s="179">
        <f t="shared" si="7"/>
        <v>0.67663802492038583</v>
      </c>
    </row>
    <row r="174" spans="2:16" ht="12.75" customHeight="1" x14ac:dyDescent="0.25">
      <c r="B174" s="184" t="s">
        <v>131</v>
      </c>
      <c r="C174" s="183">
        <f t="shared" si="7"/>
        <v>22.264824821487046</v>
      </c>
      <c r="D174" s="179">
        <f t="shared" si="7"/>
        <v>13.458127390218856</v>
      </c>
      <c r="E174" s="179">
        <f t="shared" si="7"/>
        <v>9.1958929859677987</v>
      </c>
      <c r="F174" s="179">
        <f t="shared" si="7"/>
        <v>7.3594699422461938</v>
      </c>
      <c r="G174" s="179">
        <f t="shared" si="7"/>
        <v>6.2835226148053716</v>
      </c>
      <c r="H174" s="179">
        <f t="shared" si="7"/>
        <v>3.7981187135935373</v>
      </c>
      <c r="I174" s="179">
        <f t="shared" si="7"/>
        <v>2.5952416874573716</v>
      </c>
      <c r="J174" s="179">
        <f t="shared" si="7"/>
        <v>2.0769710153055598</v>
      </c>
      <c r="K174" s="179">
        <f t="shared" si="7"/>
        <v>1.7733198786575297</v>
      </c>
      <c r="L174" s="179">
        <f t="shared" si="7"/>
        <v>1.0718954683869153</v>
      </c>
      <c r="M174" s="179">
        <f t="shared" si="7"/>
        <v>0.73242255282810254</v>
      </c>
      <c r="N174" s="179">
        <f t="shared" si="7"/>
        <v>0.58615751301007157</v>
      </c>
      <c r="O174" s="179">
        <f t="shared" si="7"/>
        <v>0.50046185632123441</v>
      </c>
      <c r="P174" s="179">
        <f t="shared" si="7"/>
        <v>0.30250763122180879</v>
      </c>
    </row>
    <row r="175" spans="2:16" ht="12.75" customHeight="1" x14ac:dyDescent="0.25">
      <c r="B175" s="184" t="s">
        <v>132</v>
      </c>
      <c r="C175" s="183">
        <f t="shared" si="7"/>
        <v>53.922545981933531</v>
      </c>
      <c r="D175" s="179">
        <f t="shared" si="7"/>
        <v>32.181722845408338</v>
      </c>
      <c r="E175" s="179">
        <f t="shared" si="7"/>
        <v>21.779001503195005</v>
      </c>
      <c r="F175" s="179">
        <f t="shared" si="7"/>
        <v>17.33185704659515</v>
      </c>
      <c r="G175" s="179">
        <f t="shared" si="7"/>
        <v>14.738953186399936</v>
      </c>
      <c r="H175" s="179">
        <f t="shared" si="7"/>
        <v>8.7964115536215832</v>
      </c>
      <c r="I175" s="179">
        <f t="shared" si="7"/>
        <v>5.9529771407617673</v>
      </c>
      <c r="J175" s="179">
        <f t="shared" si="7"/>
        <v>4.7374141000080066</v>
      </c>
      <c r="K175" s="179">
        <f t="shared" si="7"/>
        <v>4.0286810845999961</v>
      </c>
      <c r="L175" s="179">
        <f t="shared" si="7"/>
        <v>2.4043727115662299</v>
      </c>
      <c r="M175" s="179">
        <f t="shared" si="7"/>
        <v>1.6271607692039218</v>
      </c>
      <c r="N175" s="179">
        <f t="shared" si="7"/>
        <v>1.2949040771925597</v>
      </c>
      <c r="O175" s="179">
        <f t="shared" si="7"/>
        <v>1.1011820904886207</v>
      </c>
      <c r="P175" s="179">
        <f t="shared" si="7"/>
        <v>0.65720073474100082</v>
      </c>
    </row>
    <row r="176" spans="2:16" ht="12.75" customHeight="1" x14ac:dyDescent="0.25">
      <c r="B176" s="184" t="s">
        <v>133</v>
      </c>
      <c r="C176" s="183">
        <f t="shared" ref="C176:P191" si="8">100*SQRT(EXP($M39+$N39*LN(C$143*1000)))</f>
        <v>53.163961166485166</v>
      </c>
      <c r="D176" s="179">
        <f t="shared" si="8"/>
        <v>31.418493838704649</v>
      </c>
      <c r="E176" s="179">
        <f t="shared" si="8"/>
        <v>21.104897482440904</v>
      </c>
      <c r="F176" s="179">
        <f t="shared" si="8"/>
        <v>16.72247247178122</v>
      </c>
      <c r="G176" s="179">
        <f t="shared" si="8"/>
        <v>14.176895303479798</v>
      </c>
      <c r="H176" s="179">
        <f t="shared" si="8"/>
        <v>8.3781698724348264</v>
      </c>
      <c r="I176" s="179">
        <f t="shared" si="8"/>
        <v>5.6279087455932011</v>
      </c>
      <c r="J176" s="179">
        <f t="shared" si="8"/>
        <v>4.4592753483014977</v>
      </c>
      <c r="K176" s="179">
        <f t="shared" si="8"/>
        <v>3.7804624793934467</v>
      </c>
      <c r="L176" s="179">
        <f t="shared" si="8"/>
        <v>2.234153259278854</v>
      </c>
      <c r="M176" s="179">
        <f t="shared" si="8"/>
        <v>1.5007586213141477</v>
      </c>
      <c r="N176" s="179">
        <f t="shared" si="8"/>
        <v>1.1891265879208421</v>
      </c>
      <c r="O176" s="179">
        <f t="shared" si="8"/>
        <v>1.0081118786701935</v>
      </c>
      <c r="P176" s="179">
        <f t="shared" si="8"/>
        <v>0.59576743631908868</v>
      </c>
    </row>
    <row r="177" spans="2:16" ht="12.75" customHeight="1" x14ac:dyDescent="0.25">
      <c r="B177" s="184" t="s">
        <v>134</v>
      </c>
      <c r="C177" s="183">
        <f t="shared" si="8"/>
        <v>55.275812188691432</v>
      </c>
      <c r="D177" s="179">
        <f t="shared" si="8"/>
        <v>32.38826290970669</v>
      </c>
      <c r="E177" s="179">
        <f t="shared" si="8"/>
        <v>21.615976984474035</v>
      </c>
      <c r="F177" s="179">
        <f t="shared" si="8"/>
        <v>17.062708620053051</v>
      </c>
      <c r="G177" s="179">
        <f t="shared" si="8"/>
        <v>14.426536622106962</v>
      </c>
      <c r="H177" s="179">
        <f t="shared" si="8"/>
        <v>8.4530727363768037</v>
      </c>
      <c r="I177" s="179">
        <f t="shared" si="8"/>
        <v>5.6415938769857554</v>
      </c>
      <c r="J177" s="179">
        <f t="shared" si="8"/>
        <v>4.4532279315815337</v>
      </c>
      <c r="K177" s="179">
        <f t="shared" si="8"/>
        <v>3.7652085183032842</v>
      </c>
      <c r="L177" s="179">
        <f t="shared" si="8"/>
        <v>2.2061831128665483</v>
      </c>
      <c r="M177" s="179">
        <f t="shared" si="8"/>
        <v>1.4724100370621112</v>
      </c>
      <c r="N177" s="179">
        <f t="shared" si="8"/>
        <v>1.1622562075115754</v>
      </c>
      <c r="O177" s="179">
        <f t="shared" si="8"/>
        <v>0.98268874627742175</v>
      </c>
      <c r="P177" s="179">
        <f t="shared" si="8"/>
        <v>0.57579581760274134</v>
      </c>
    </row>
    <row r="178" spans="2:16" ht="12.75" customHeight="1" x14ac:dyDescent="0.25">
      <c r="B178" s="184" t="s">
        <v>135</v>
      </c>
      <c r="C178" s="183">
        <f t="shared" si="8"/>
        <v>29.851606549566302</v>
      </c>
      <c r="D178" s="179">
        <f t="shared" si="8"/>
        <v>17.548012100256685</v>
      </c>
      <c r="E178" s="179">
        <f t="shared" si="8"/>
        <v>11.740322233697754</v>
      </c>
      <c r="F178" s="179">
        <f t="shared" si="8"/>
        <v>9.2805996047198835</v>
      </c>
      <c r="G178" s="179">
        <f t="shared" si="8"/>
        <v>7.8547453331788866</v>
      </c>
      <c r="H178" s="179">
        <f t="shared" si="8"/>
        <v>4.6173449968996847</v>
      </c>
      <c r="I178" s="179">
        <f t="shared" si="8"/>
        <v>3.0891885541246866</v>
      </c>
      <c r="J178" s="179">
        <f t="shared" si="8"/>
        <v>2.4419706293942962</v>
      </c>
      <c r="K178" s="179">
        <f t="shared" si="8"/>
        <v>2.0667907486537556</v>
      </c>
      <c r="L178" s="179">
        <f t="shared" si="8"/>
        <v>1.2149452997062096</v>
      </c>
      <c r="M178" s="179">
        <f t="shared" si="8"/>
        <v>0.81284701841861395</v>
      </c>
      <c r="N178" s="179">
        <f t="shared" si="8"/>
        <v>0.64254690524431524</v>
      </c>
      <c r="O178" s="179">
        <f t="shared" si="8"/>
        <v>0.54382717930741453</v>
      </c>
      <c r="P178" s="179">
        <f t="shared" si="8"/>
        <v>0.31968416530914012</v>
      </c>
    </row>
    <row r="179" spans="2:16" ht="12.75" customHeight="1" x14ac:dyDescent="0.25">
      <c r="B179" s="182" t="s">
        <v>136</v>
      </c>
      <c r="C179" s="183">
        <f t="shared" si="8"/>
        <v>28.064033650256111</v>
      </c>
      <c r="D179" s="179">
        <f t="shared" si="8"/>
        <v>17.145551765783846</v>
      </c>
      <c r="E179" s="179">
        <f t="shared" si="8"/>
        <v>11.810485591643589</v>
      </c>
      <c r="F179" s="179">
        <f t="shared" si="8"/>
        <v>9.4966810722797987</v>
      </c>
      <c r="G179" s="179">
        <f t="shared" si="8"/>
        <v>8.135496122602845</v>
      </c>
      <c r="H179" s="179">
        <f t="shared" si="8"/>
        <v>4.9703321927547668</v>
      </c>
      <c r="I179" s="179">
        <f t="shared" si="8"/>
        <v>3.4237473106791421</v>
      </c>
      <c r="J179" s="179">
        <f t="shared" si="8"/>
        <v>2.7529974131292838</v>
      </c>
      <c r="K179" s="179">
        <f t="shared" si="8"/>
        <v>2.3584028577546263</v>
      </c>
      <c r="L179" s="179">
        <f t="shared" si="8"/>
        <v>1.4408519739583296</v>
      </c>
      <c r="M179" s="179">
        <f t="shared" si="8"/>
        <v>0.99251174360489391</v>
      </c>
      <c r="N179" s="179">
        <f t="shared" si="8"/>
        <v>0.79806773535010189</v>
      </c>
      <c r="O179" s="179">
        <f t="shared" si="8"/>
        <v>0.68367853117305299</v>
      </c>
      <c r="P179" s="179">
        <f t="shared" si="8"/>
        <v>0.41768926710489768</v>
      </c>
    </row>
    <row r="180" spans="2:16" ht="12.75" customHeight="1" x14ac:dyDescent="0.25">
      <c r="B180" s="184" t="s">
        <v>137</v>
      </c>
      <c r="C180" s="183">
        <f t="shared" si="8"/>
        <v>31.416358550748985</v>
      </c>
      <c r="D180" s="179">
        <f t="shared" si="8"/>
        <v>18.675999017127644</v>
      </c>
      <c r="E180" s="179">
        <f t="shared" si="8"/>
        <v>12.601384657622386</v>
      </c>
      <c r="F180" s="179">
        <f t="shared" si="8"/>
        <v>10.010789174234516</v>
      </c>
      <c r="G180" s="179">
        <f t="shared" si="8"/>
        <v>8.5026185289328406</v>
      </c>
      <c r="H180" s="179">
        <f t="shared" si="8"/>
        <v>5.0545289974599932</v>
      </c>
      <c r="I180" s="179">
        <f t="shared" si="8"/>
        <v>3.410476949676772</v>
      </c>
      <c r="J180" s="179">
        <f t="shared" si="8"/>
        <v>2.7093503336674094</v>
      </c>
      <c r="K180" s="179">
        <f t="shared" si="8"/>
        <v>2.3011744576243562</v>
      </c>
      <c r="L180" s="179">
        <f t="shared" si="8"/>
        <v>1.3679730526187002</v>
      </c>
      <c r="M180" s="179">
        <f t="shared" si="8"/>
        <v>0.92302182183137715</v>
      </c>
      <c r="N180" s="179">
        <f t="shared" si="8"/>
        <v>0.73326678873995954</v>
      </c>
      <c r="O180" s="179">
        <f t="shared" si="8"/>
        <v>0.62279683210571746</v>
      </c>
      <c r="P180" s="179">
        <f t="shared" si="8"/>
        <v>0.37023237449647955</v>
      </c>
    </row>
    <row r="181" spans="2:16" ht="12.75" customHeight="1" x14ac:dyDescent="0.25">
      <c r="B181" s="184" t="s">
        <v>138</v>
      </c>
      <c r="C181" s="183">
        <f t="shared" si="8"/>
        <v>18.691324054658072</v>
      </c>
      <c r="D181" s="179">
        <f t="shared" si="8"/>
        <v>11.03073626644275</v>
      </c>
      <c r="E181" s="179">
        <f t="shared" si="8"/>
        <v>7.4019438125560413</v>
      </c>
      <c r="F181" s="179">
        <f t="shared" si="8"/>
        <v>5.8613267377472598</v>
      </c>
      <c r="G181" s="179">
        <f t="shared" si="8"/>
        <v>4.9669188783810192</v>
      </c>
      <c r="H181" s="179">
        <f t="shared" si="8"/>
        <v>2.9312408283126827</v>
      </c>
      <c r="I181" s="179">
        <f t="shared" si="8"/>
        <v>1.9669475716001004</v>
      </c>
      <c r="J181" s="179">
        <f t="shared" si="8"/>
        <v>1.5575533515412536</v>
      </c>
      <c r="K181" s="179">
        <f t="shared" si="8"/>
        <v>1.3198788417704257</v>
      </c>
      <c r="L181" s="179">
        <f t="shared" si="8"/>
        <v>0.778930126333088</v>
      </c>
      <c r="M181" s="179">
        <f t="shared" si="8"/>
        <v>0.52268469572285592</v>
      </c>
      <c r="N181" s="179">
        <f t="shared" si="8"/>
        <v>0.41389476332619329</v>
      </c>
      <c r="O181" s="179">
        <f t="shared" si="8"/>
        <v>0.35073658330435198</v>
      </c>
      <c r="P181" s="179">
        <f t="shared" si="8"/>
        <v>0.20698815868313861</v>
      </c>
    </row>
    <row r="182" spans="2:16" ht="12.75" customHeight="1" x14ac:dyDescent="0.25">
      <c r="B182" s="184" t="s">
        <v>139</v>
      </c>
      <c r="C182" s="183">
        <f t="shared" si="8"/>
        <v>15.190652921013411</v>
      </c>
      <c r="D182" s="179">
        <f t="shared" si="8"/>
        <v>9.3935348438249697</v>
      </c>
      <c r="E182" s="179">
        <f t="shared" si="8"/>
        <v>6.530068632479515</v>
      </c>
      <c r="F182" s="179">
        <f t="shared" si="8"/>
        <v>5.278925756481831</v>
      </c>
      <c r="G182" s="179">
        <f t="shared" si="8"/>
        <v>4.539483490916556</v>
      </c>
      <c r="H182" s="179">
        <f t="shared" si="8"/>
        <v>2.8071075395255716</v>
      </c>
      <c r="I182" s="179">
        <f t="shared" si="8"/>
        <v>1.9514064935738946</v>
      </c>
      <c r="J182" s="179">
        <f t="shared" si="8"/>
        <v>1.5775224702931856</v>
      </c>
      <c r="K182" s="179">
        <f t="shared" si="8"/>
        <v>1.3565519843981289</v>
      </c>
      <c r="L182" s="179">
        <f t="shared" si="8"/>
        <v>0.83885915892900409</v>
      </c>
      <c r="M182" s="179">
        <f t="shared" si="8"/>
        <v>0.58314659729945983</v>
      </c>
      <c r="N182" s="179">
        <f t="shared" si="8"/>
        <v>0.47141734115587197</v>
      </c>
      <c r="O182" s="179">
        <f t="shared" si="8"/>
        <v>0.40538384819699941</v>
      </c>
      <c r="P182" s="179">
        <f t="shared" si="8"/>
        <v>0.25067963325623283</v>
      </c>
    </row>
    <row r="183" spans="2:16" ht="12.75" customHeight="1" x14ac:dyDescent="0.25">
      <c r="B183" s="184" t="s">
        <v>140</v>
      </c>
      <c r="C183" s="183">
        <f t="shared" si="8"/>
        <v>29.975959075834606</v>
      </c>
      <c r="D183" s="179">
        <f t="shared" si="8"/>
        <v>17.941585672989145</v>
      </c>
      <c r="E183" s="179">
        <f t="shared" si="8"/>
        <v>12.168420391765093</v>
      </c>
      <c r="F183" s="179">
        <f t="shared" si="8"/>
        <v>9.6960301447062403</v>
      </c>
      <c r="G183" s="179">
        <f t="shared" si="8"/>
        <v>8.2529190858332573</v>
      </c>
      <c r="H183" s="179">
        <f t="shared" si="8"/>
        <v>4.9396402782686293</v>
      </c>
      <c r="I183" s="179">
        <f t="shared" si="8"/>
        <v>3.3501843474492627</v>
      </c>
      <c r="J183" s="179">
        <f t="shared" si="8"/>
        <v>2.6694909756055161</v>
      </c>
      <c r="K183" s="179">
        <f t="shared" si="8"/>
        <v>2.2721766221057766</v>
      </c>
      <c r="L183" s="179">
        <f t="shared" si="8"/>
        <v>1.3599715500858864</v>
      </c>
      <c r="M183" s="179">
        <f t="shared" si="8"/>
        <v>0.92236582896902952</v>
      </c>
      <c r="N183" s="179">
        <f t="shared" si="8"/>
        <v>0.73495873697649139</v>
      </c>
      <c r="O183" s="179">
        <f t="shared" si="8"/>
        <v>0.62557097050743171</v>
      </c>
      <c r="P183" s="179">
        <f t="shared" si="8"/>
        <v>0.37442455580819639</v>
      </c>
    </row>
    <row r="184" spans="2:16" ht="12.75" customHeight="1" x14ac:dyDescent="0.25">
      <c r="B184" s="182" t="s">
        <v>141</v>
      </c>
      <c r="C184" s="183">
        <f t="shared" si="8"/>
        <v>36.60224541143937</v>
      </c>
      <c r="D184" s="179">
        <f t="shared" si="8"/>
        <v>22.316492323486035</v>
      </c>
      <c r="E184" s="179">
        <f t="shared" si="8"/>
        <v>15.348789540753696</v>
      </c>
      <c r="F184" s="179">
        <f t="shared" si="8"/>
        <v>12.330691213032152</v>
      </c>
      <c r="G184" s="179">
        <f t="shared" si="8"/>
        <v>10.556557766850231</v>
      </c>
      <c r="H184" s="179">
        <f t="shared" si="8"/>
        <v>6.4363630623798347</v>
      </c>
      <c r="I184" s="179">
        <f t="shared" si="8"/>
        <v>4.4267880731588516</v>
      </c>
      <c r="J184" s="179">
        <f t="shared" si="8"/>
        <v>3.5563297451386542</v>
      </c>
      <c r="K184" s="179">
        <f t="shared" si="8"/>
        <v>3.0446468688507635</v>
      </c>
      <c r="L184" s="179">
        <f t="shared" si="8"/>
        <v>1.856329788313988</v>
      </c>
      <c r="M184" s="179">
        <f t="shared" si="8"/>
        <v>1.2767425465460647</v>
      </c>
      <c r="N184" s="179">
        <f t="shared" si="8"/>
        <v>1.0256911828909461</v>
      </c>
      <c r="O184" s="179">
        <f t="shared" si="8"/>
        <v>0.87811526832279241</v>
      </c>
      <c r="P184" s="179">
        <f t="shared" si="8"/>
        <v>0.53538935724792869</v>
      </c>
    </row>
    <row r="185" spans="2:16" ht="12.75" customHeight="1" x14ac:dyDescent="0.25">
      <c r="B185" s="184" t="s">
        <v>142</v>
      </c>
      <c r="C185" s="183">
        <f t="shared" si="8"/>
        <v>28.276878537616597</v>
      </c>
      <c r="D185" s="179">
        <f t="shared" si="8"/>
        <v>16.922384586040913</v>
      </c>
      <c r="E185" s="179">
        <f t="shared" si="8"/>
        <v>11.476021113207596</v>
      </c>
      <c r="F185" s="179">
        <f t="shared" si="8"/>
        <v>9.1437761096942012</v>
      </c>
      <c r="G185" s="179">
        <f t="shared" si="8"/>
        <v>7.782535606679426</v>
      </c>
      <c r="H185" s="179">
        <f t="shared" si="8"/>
        <v>4.6574822753362968</v>
      </c>
      <c r="I185" s="179">
        <f t="shared" si="8"/>
        <v>3.158500780690169</v>
      </c>
      <c r="J185" s="179">
        <f t="shared" si="8"/>
        <v>2.5166060340972134</v>
      </c>
      <c r="K185" s="179">
        <f t="shared" si="8"/>
        <v>2.1419570900889964</v>
      </c>
      <c r="L185" s="179">
        <f t="shared" si="8"/>
        <v>1.2818607823725607</v>
      </c>
      <c r="M185" s="179">
        <f t="shared" si="8"/>
        <v>0.86930191947268398</v>
      </c>
      <c r="N185" s="179">
        <f t="shared" si="8"/>
        <v>0.69263571798744561</v>
      </c>
      <c r="O185" s="179">
        <f t="shared" si="8"/>
        <v>0.58952254222195233</v>
      </c>
      <c r="P185" s="179">
        <f t="shared" si="8"/>
        <v>0.35280157137391316</v>
      </c>
    </row>
    <row r="186" spans="2:16" ht="12.75" customHeight="1" x14ac:dyDescent="0.25">
      <c r="B186" s="184" t="s">
        <v>143</v>
      </c>
      <c r="C186" s="183">
        <f t="shared" si="8"/>
        <v>27.909952167724299</v>
      </c>
      <c r="D186" s="179">
        <f t="shared" si="8"/>
        <v>16.755710790106932</v>
      </c>
      <c r="E186" s="179">
        <f t="shared" si="8"/>
        <v>11.390211120915035</v>
      </c>
      <c r="F186" s="179">
        <f t="shared" si="8"/>
        <v>9.0881163234130682</v>
      </c>
      <c r="G186" s="179">
        <f t="shared" si="8"/>
        <v>7.7428472599095688</v>
      </c>
      <c r="H186" s="179">
        <f t="shared" si="8"/>
        <v>4.6484103089595203</v>
      </c>
      <c r="I186" s="179">
        <f t="shared" si="8"/>
        <v>3.1599002548401547</v>
      </c>
      <c r="J186" s="179">
        <f t="shared" si="8"/>
        <v>2.5212474800961258</v>
      </c>
      <c r="K186" s="179">
        <f t="shared" si="8"/>
        <v>2.1480396429922441</v>
      </c>
      <c r="L186" s="179">
        <f t="shared" si="8"/>
        <v>1.2895733682153887</v>
      </c>
      <c r="M186" s="179">
        <f t="shared" si="8"/>
        <v>0.87662726481023567</v>
      </c>
      <c r="N186" s="179">
        <f t="shared" si="8"/>
        <v>0.6994506484819939</v>
      </c>
      <c r="O186" s="179">
        <f t="shared" si="8"/>
        <v>0.59591441661993227</v>
      </c>
      <c r="P186" s="179">
        <f t="shared" si="8"/>
        <v>0.35775660096206507</v>
      </c>
    </row>
    <row r="187" spans="2:16" ht="12.75" customHeight="1" x14ac:dyDescent="0.25">
      <c r="B187" s="184" t="s">
        <v>144</v>
      </c>
      <c r="C187" s="183">
        <f t="shared" si="8"/>
        <v>43.638547504467688</v>
      </c>
      <c r="D187" s="179">
        <f t="shared" si="8"/>
        <v>25.8934209369591</v>
      </c>
      <c r="E187" s="179">
        <f t="shared" si="8"/>
        <v>17.446647406724814</v>
      </c>
      <c r="F187" s="179">
        <f t="shared" si="8"/>
        <v>13.848543761685802</v>
      </c>
      <c r="G187" s="179">
        <f t="shared" si="8"/>
        <v>11.75532219074659</v>
      </c>
      <c r="H187" s="179">
        <f t="shared" si="8"/>
        <v>6.9751520878052826</v>
      </c>
      <c r="I187" s="179">
        <f t="shared" si="8"/>
        <v>4.6997659899978714</v>
      </c>
      <c r="J187" s="179">
        <f t="shared" si="8"/>
        <v>3.7305112819028561</v>
      </c>
      <c r="K187" s="179">
        <f t="shared" si="8"/>
        <v>3.1666406814780377</v>
      </c>
      <c r="L187" s="179">
        <f t="shared" si="8"/>
        <v>1.8789617164323642</v>
      </c>
      <c r="M187" s="179">
        <f t="shared" si="8"/>
        <v>1.266019759889623</v>
      </c>
      <c r="N187" s="179">
        <f t="shared" si="8"/>
        <v>1.004922587088708</v>
      </c>
      <c r="O187" s="179">
        <f t="shared" si="8"/>
        <v>0.85302750897675061</v>
      </c>
      <c r="P187" s="179">
        <f t="shared" si="8"/>
        <v>0.50615342681786868</v>
      </c>
    </row>
    <row r="188" spans="2:16" ht="12.75" customHeight="1" x14ac:dyDescent="0.25">
      <c r="B188" s="184" t="s">
        <v>145</v>
      </c>
      <c r="C188" s="183">
        <f t="shared" si="8"/>
        <v>25.944232493904114</v>
      </c>
      <c r="D188" s="179">
        <f t="shared" si="8"/>
        <v>15.303515572012671</v>
      </c>
      <c r="E188" s="179">
        <f t="shared" si="8"/>
        <v>10.265274534940632</v>
      </c>
      <c r="F188" s="179">
        <f t="shared" si="8"/>
        <v>8.1269202261784059</v>
      </c>
      <c r="G188" s="179">
        <f t="shared" si="8"/>
        <v>6.8857290197040513</v>
      </c>
      <c r="H188" s="179">
        <f t="shared" si="8"/>
        <v>4.0616295472398285</v>
      </c>
      <c r="I188" s="179">
        <f t="shared" si="8"/>
        <v>2.7244551858328343</v>
      </c>
      <c r="J188" s="179">
        <f t="shared" si="8"/>
        <v>2.1569252609559735</v>
      </c>
      <c r="K188" s="179">
        <f t="shared" si="8"/>
        <v>1.8275069090571441</v>
      </c>
      <c r="L188" s="179">
        <f t="shared" si="8"/>
        <v>1.0779767891491097</v>
      </c>
      <c r="M188" s="179">
        <f t="shared" si="8"/>
        <v>0.72308402803514127</v>
      </c>
      <c r="N188" s="179">
        <f t="shared" si="8"/>
        <v>0.57245874844002154</v>
      </c>
      <c r="O188" s="179">
        <f t="shared" si="8"/>
        <v>0.48502947082212317</v>
      </c>
      <c r="P188" s="179">
        <f t="shared" si="8"/>
        <v>0.28610042950222031</v>
      </c>
    </row>
    <row r="189" spans="2:16" ht="12.75" customHeight="1" x14ac:dyDescent="0.25">
      <c r="B189" s="182" t="s">
        <v>146</v>
      </c>
      <c r="C189" s="183">
        <f t="shared" si="8"/>
        <v>43.430196617514255</v>
      </c>
      <c r="D189" s="179">
        <f t="shared" si="8"/>
        <v>26.853729576790986</v>
      </c>
      <c r="E189" s="179">
        <f t="shared" si="8"/>
        <v>18.666513268003261</v>
      </c>
      <c r="F189" s="179">
        <f t="shared" si="8"/>
        <v>15.089449725974141</v>
      </c>
      <c r="G189" s="179">
        <f t="shared" si="8"/>
        <v>12.975431088190041</v>
      </c>
      <c r="H189" s="179">
        <f t="shared" si="8"/>
        <v>8.0229597082695694</v>
      </c>
      <c r="I189" s="179">
        <f t="shared" si="8"/>
        <v>5.5769044450534748</v>
      </c>
      <c r="J189" s="179">
        <f t="shared" si="8"/>
        <v>4.5082023644149896</v>
      </c>
      <c r="K189" s="179">
        <f t="shared" si="8"/>
        <v>3.8766071774234807</v>
      </c>
      <c r="L189" s="179">
        <f t="shared" si="8"/>
        <v>2.3969811082088395</v>
      </c>
      <c r="M189" s="179">
        <f t="shared" si="8"/>
        <v>1.6661849346320978</v>
      </c>
      <c r="N189" s="179">
        <f t="shared" si="8"/>
        <v>1.3468939509127686</v>
      </c>
      <c r="O189" s="179">
        <f t="shared" si="8"/>
        <v>1.1581952927737</v>
      </c>
      <c r="P189" s="179">
        <f t="shared" si="8"/>
        <v>0.71613452416917345</v>
      </c>
    </row>
    <row r="190" spans="2:16" ht="12.75" customHeight="1" x14ac:dyDescent="0.25">
      <c r="B190" s="184" t="s">
        <v>147</v>
      </c>
      <c r="C190" s="183">
        <f t="shared" si="8"/>
        <v>24.482707691419616</v>
      </c>
      <c r="D190" s="179">
        <f t="shared" si="8"/>
        <v>14.461855247860242</v>
      </c>
      <c r="E190" s="179">
        <f t="shared" si="8"/>
        <v>9.7110899944938698</v>
      </c>
      <c r="F190" s="179">
        <f t="shared" si="8"/>
        <v>7.6929903234837154</v>
      </c>
      <c r="G190" s="179">
        <f t="shared" si="8"/>
        <v>6.5209661737633793</v>
      </c>
      <c r="H190" s="179">
        <f t="shared" si="8"/>
        <v>3.8519133614542955</v>
      </c>
      <c r="I190" s="179">
        <f t="shared" si="8"/>
        <v>2.5865476222084776</v>
      </c>
      <c r="J190" s="179">
        <f t="shared" si="8"/>
        <v>2.0490270237596233</v>
      </c>
      <c r="K190" s="179">
        <f t="shared" si="8"/>
        <v>1.7368585360462083</v>
      </c>
      <c r="L190" s="179">
        <f t="shared" si="8"/>
        <v>1.0259566487049061</v>
      </c>
      <c r="M190" s="179">
        <f t="shared" si="8"/>
        <v>0.68892664013469718</v>
      </c>
      <c r="N190" s="179">
        <f t="shared" si="8"/>
        <v>0.5457580950389076</v>
      </c>
      <c r="O190" s="179">
        <f t="shared" si="8"/>
        <v>0.46261205684120066</v>
      </c>
      <c r="P190" s="179">
        <f t="shared" si="8"/>
        <v>0.27326342683481203</v>
      </c>
    </row>
    <row r="191" spans="2:16" ht="12.75" customHeight="1" x14ac:dyDescent="0.25">
      <c r="B191" s="184" t="s">
        <v>148</v>
      </c>
      <c r="C191" s="183">
        <f t="shared" si="8"/>
        <v>35.531895895721078</v>
      </c>
      <c r="D191" s="179">
        <f t="shared" si="8"/>
        <v>21.569680143786876</v>
      </c>
      <c r="E191" s="179">
        <f t="shared" si="8"/>
        <v>14.786316329972452</v>
      </c>
      <c r="F191" s="179">
        <f t="shared" si="8"/>
        <v>11.855931208948942</v>
      </c>
      <c r="G191" s="179">
        <f t="shared" si="8"/>
        <v>10.136225903794301</v>
      </c>
      <c r="H191" s="179">
        <f t="shared" si="8"/>
        <v>6.1532081274711619</v>
      </c>
      <c r="I191" s="179">
        <f t="shared" si="8"/>
        <v>4.2181099214470157</v>
      </c>
      <c r="J191" s="179">
        <f t="shared" si="8"/>
        <v>3.3821554973154004</v>
      </c>
      <c r="K191" s="179">
        <f t="shared" si="8"/>
        <v>2.8915731340168516</v>
      </c>
      <c r="L191" s="179">
        <f t="shared" si="8"/>
        <v>1.7553329491945804</v>
      </c>
      <c r="M191" s="179">
        <f t="shared" si="8"/>
        <v>1.2033051986953469</v>
      </c>
      <c r="N191" s="179">
        <f t="shared" si="8"/>
        <v>0.96483149289754344</v>
      </c>
      <c r="O191" s="179">
        <f t="shared" si="8"/>
        <v>0.82488248276295584</v>
      </c>
      <c r="P191" s="179">
        <f t="shared" si="8"/>
        <v>0.5007459033885211</v>
      </c>
    </row>
    <row r="192" spans="2:16" ht="12.75" customHeight="1" x14ac:dyDescent="0.25">
      <c r="B192" s="184" t="s">
        <v>149</v>
      </c>
      <c r="C192" s="183">
        <f t="shared" ref="C192:P207" si="9">100*SQRT(EXP($M55+$N55*LN(C$143*1000)))</f>
        <v>42.530841002332181</v>
      </c>
      <c r="D192" s="179">
        <f t="shared" si="9"/>
        <v>25.295127184293481</v>
      </c>
      <c r="E192" s="179">
        <f t="shared" si="9"/>
        <v>17.073646837657574</v>
      </c>
      <c r="F192" s="179">
        <f t="shared" si="9"/>
        <v>13.56647472387216</v>
      </c>
      <c r="G192" s="179">
        <f t="shared" si="9"/>
        <v>11.524330920069929</v>
      </c>
      <c r="H192" s="179">
        <f t="shared" si="9"/>
        <v>6.8540712919612821</v>
      </c>
      <c r="I192" s="179">
        <f t="shared" si="9"/>
        <v>4.6263452951419906</v>
      </c>
      <c r="J192" s="179">
        <f t="shared" si="9"/>
        <v>3.6760275708654357</v>
      </c>
      <c r="K192" s="179">
        <f t="shared" si="9"/>
        <v>3.1226799194494488</v>
      </c>
      <c r="L192" s="179">
        <f t="shared" si="9"/>
        <v>1.8572072373076718</v>
      </c>
      <c r="M192" s="179">
        <f t="shared" si="9"/>
        <v>1.2535734745711089</v>
      </c>
      <c r="N192" s="179">
        <f t="shared" si="9"/>
        <v>0.99607149070085588</v>
      </c>
      <c r="O192" s="179">
        <f t="shared" si="9"/>
        <v>0.8461341440960326</v>
      </c>
      <c r="P192" s="179">
        <f t="shared" si="9"/>
        <v>0.50323648170297863</v>
      </c>
    </row>
    <row r="193" spans="2:16" ht="12.75" customHeight="1" x14ac:dyDescent="0.25">
      <c r="B193" s="184" t="s">
        <v>150</v>
      </c>
      <c r="C193" s="183">
        <f t="shared" si="9"/>
        <v>53.243380167126809</v>
      </c>
      <c r="D193" s="179">
        <f t="shared" si="9"/>
        <v>31.473294576865314</v>
      </c>
      <c r="E193" s="179">
        <f t="shared" si="9"/>
        <v>21.145707123878857</v>
      </c>
      <c r="F193" s="179">
        <f t="shared" si="9"/>
        <v>16.756661371198526</v>
      </c>
      <c r="G193" s="179">
        <f t="shared" si="9"/>
        <v>14.206994716642592</v>
      </c>
      <c r="H193" s="179">
        <f t="shared" si="9"/>
        <v>8.3980567793652732</v>
      </c>
      <c r="I193" s="179">
        <f t="shared" si="9"/>
        <v>5.6423342854197793</v>
      </c>
      <c r="J193" s="179">
        <f t="shared" si="9"/>
        <v>4.4711999655530752</v>
      </c>
      <c r="K193" s="179">
        <f t="shared" si="9"/>
        <v>3.7908693671430136</v>
      </c>
      <c r="L193" s="179">
        <f t="shared" si="9"/>
        <v>2.2408635199342841</v>
      </c>
      <c r="M193" s="179">
        <f t="shared" si="9"/>
        <v>1.5055507958148473</v>
      </c>
      <c r="N193" s="179">
        <f t="shared" si="9"/>
        <v>1.1930556266013446</v>
      </c>
      <c r="O193" s="179">
        <f t="shared" si="9"/>
        <v>1.0115222005332984</v>
      </c>
      <c r="P193" s="179">
        <f t="shared" si="9"/>
        <v>0.5979322892065263</v>
      </c>
    </row>
    <row r="194" spans="2:16" ht="12.75" customHeight="1" x14ac:dyDescent="0.25">
      <c r="B194" s="184" t="s">
        <v>151</v>
      </c>
      <c r="C194" s="183">
        <f t="shared" si="9"/>
        <v>53.807052755785392</v>
      </c>
      <c r="D194" s="179">
        <f t="shared" si="9"/>
        <v>32.386650474705725</v>
      </c>
      <c r="E194" s="179">
        <f t="shared" si="9"/>
        <v>22.058933904006395</v>
      </c>
      <c r="F194" s="179">
        <f t="shared" si="9"/>
        <v>17.620717453663058</v>
      </c>
      <c r="G194" s="179">
        <f t="shared" si="9"/>
        <v>15.024602972183221</v>
      </c>
      <c r="H194" s="179">
        <f t="shared" si="9"/>
        <v>9.0433603042679866</v>
      </c>
      <c r="I194" s="179">
        <f t="shared" si="9"/>
        <v>6.1595405606320357</v>
      </c>
      <c r="J194" s="179">
        <f t="shared" si="9"/>
        <v>4.9202524625889552</v>
      </c>
      <c r="K194" s="179">
        <f t="shared" si="9"/>
        <v>4.1953365388046704</v>
      </c>
      <c r="L194" s="179">
        <f t="shared" si="9"/>
        <v>2.5251875199839753</v>
      </c>
      <c r="M194" s="179">
        <f t="shared" si="9"/>
        <v>1.7199353370010537</v>
      </c>
      <c r="N194" s="179">
        <f t="shared" si="9"/>
        <v>1.3738875479545256</v>
      </c>
      <c r="O194" s="179">
        <f t="shared" si="9"/>
        <v>1.1714684711746481</v>
      </c>
      <c r="P194" s="179">
        <f t="shared" si="9"/>
        <v>0.70511090972162294</v>
      </c>
    </row>
    <row r="195" spans="2:16" ht="12.75" customHeight="1" x14ac:dyDescent="0.25">
      <c r="B195" s="184" t="s">
        <v>152</v>
      </c>
      <c r="C195" s="183">
        <f t="shared" si="9"/>
        <v>32.473291765904648</v>
      </c>
      <c r="D195" s="179">
        <f t="shared" si="9"/>
        <v>19.372123477980445</v>
      </c>
      <c r="E195" s="179">
        <f t="shared" si="9"/>
        <v>13.10580484142152</v>
      </c>
      <c r="F195" s="179">
        <f t="shared" si="9"/>
        <v>10.427678781309087</v>
      </c>
      <c r="G195" s="179">
        <f t="shared" si="9"/>
        <v>8.8664580698478108</v>
      </c>
      <c r="H195" s="179">
        <f t="shared" si="9"/>
        <v>5.2893350566255108</v>
      </c>
      <c r="I195" s="179">
        <f t="shared" si="9"/>
        <v>3.5783889707195904</v>
      </c>
      <c r="J195" s="179">
        <f t="shared" si="9"/>
        <v>2.8471575147609056</v>
      </c>
      <c r="K195" s="179">
        <f t="shared" si="9"/>
        <v>2.42088419218745</v>
      </c>
      <c r="L195" s="179">
        <f t="shared" si="9"/>
        <v>1.4441919789045379</v>
      </c>
      <c r="M195" s="179">
        <f t="shared" si="9"/>
        <v>0.97703786838769424</v>
      </c>
      <c r="N195" s="179">
        <f t="shared" si="9"/>
        <v>0.77738354660382258</v>
      </c>
      <c r="O195" s="179">
        <f t="shared" si="9"/>
        <v>0.66099452857207086</v>
      </c>
      <c r="P195" s="179">
        <f t="shared" si="9"/>
        <v>0.39431997587667034</v>
      </c>
    </row>
    <row r="196" spans="2:16" ht="12.75" customHeight="1" x14ac:dyDescent="0.25">
      <c r="B196" s="184" t="s">
        <v>1</v>
      </c>
      <c r="C196" s="183">
        <f t="shared" si="9"/>
        <v>36.055176370334912</v>
      </c>
      <c r="D196" s="179">
        <f t="shared" si="9"/>
        <v>21.24122571343376</v>
      </c>
      <c r="E196" s="179">
        <f t="shared" si="9"/>
        <v>14.234808339735547</v>
      </c>
      <c r="F196" s="179">
        <f t="shared" si="9"/>
        <v>11.26338143859601</v>
      </c>
      <c r="G196" s="179">
        <f t="shared" si="9"/>
        <v>9.5394574306912006</v>
      </c>
      <c r="H196" s="179">
        <f t="shared" si="9"/>
        <v>5.6199910489336107</v>
      </c>
      <c r="I196" s="179">
        <f t="shared" si="9"/>
        <v>3.7662372469402539</v>
      </c>
      <c r="J196" s="179">
        <f t="shared" si="9"/>
        <v>2.9800588591081709</v>
      </c>
      <c r="K196" s="179">
        <f t="shared" si="9"/>
        <v>2.5239440555571027</v>
      </c>
      <c r="L196" s="179">
        <f t="shared" si="9"/>
        <v>1.4869339376267154</v>
      </c>
      <c r="M196" s="179">
        <f t="shared" si="9"/>
        <v>0.99646884325410079</v>
      </c>
      <c r="N196" s="179">
        <f t="shared" si="9"/>
        <v>0.78846222621188988</v>
      </c>
      <c r="O196" s="179">
        <f t="shared" si="9"/>
        <v>0.66778363883536518</v>
      </c>
      <c r="P196" s="179">
        <f t="shared" si="9"/>
        <v>0.39341210966619239</v>
      </c>
    </row>
    <row r="197" spans="2:16" ht="12.75" customHeight="1" x14ac:dyDescent="0.25">
      <c r="B197" s="184" t="s">
        <v>153</v>
      </c>
      <c r="C197" s="183">
        <f t="shared" si="9"/>
        <v>36.895440222233283</v>
      </c>
      <c r="D197" s="179">
        <f t="shared" si="9"/>
        <v>22.146170688360247</v>
      </c>
      <c r="E197" s="179">
        <f t="shared" si="9"/>
        <v>15.052502038712298</v>
      </c>
      <c r="F197" s="179">
        <f t="shared" si="9"/>
        <v>12.009263204848182</v>
      </c>
      <c r="G197" s="179">
        <f t="shared" si="9"/>
        <v>10.231015592439398</v>
      </c>
      <c r="H197" s="179">
        <f t="shared" si="9"/>
        <v>6.1410791214493141</v>
      </c>
      <c r="I197" s="179">
        <f t="shared" si="9"/>
        <v>4.1740221050537638</v>
      </c>
      <c r="J197" s="179">
        <f t="shared" si="9"/>
        <v>3.3301393983224701</v>
      </c>
      <c r="K197" s="179">
        <f t="shared" si="9"/>
        <v>2.8370356722200474</v>
      </c>
      <c r="L197" s="179">
        <f t="shared" si="9"/>
        <v>1.7029062634165533</v>
      </c>
      <c r="M197" s="179">
        <f t="shared" si="9"/>
        <v>1.1574461500599749</v>
      </c>
      <c r="N197" s="179">
        <f t="shared" si="9"/>
        <v>0.9234395335579404</v>
      </c>
      <c r="O197" s="179">
        <f t="shared" si="9"/>
        <v>0.78670307289894192</v>
      </c>
      <c r="P197" s="179">
        <f t="shared" si="9"/>
        <v>0.47221175377055541</v>
      </c>
    </row>
    <row r="198" spans="2:16" ht="12.75" customHeight="1" x14ac:dyDescent="0.25">
      <c r="B198" s="184" t="s">
        <v>154</v>
      </c>
      <c r="C198" s="183">
        <f t="shared" si="9"/>
        <v>38.641199196422676</v>
      </c>
      <c r="D198" s="179">
        <f t="shared" si="9"/>
        <v>22.619570128787174</v>
      </c>
      <c r="E198" s="179">
        <f t="shared" si="9"/>
        <v>15.085328488598373</v>
      </c>
      <c r="F198" s="179">
        <f t="shared" si="9"/>
        <v>11.902619955650183</v>
      </c>
      <c r="G198" s="179">
        <f t="shared" si="9"/>
        <v>10.060630432551887</v>
      </c>
      <c r="H198" s="179">
        <f t="shared" si="9"/>
        <v>5.8892358503714801</v>
      </c>
      <c r="I198" s="179">
        <f t="shared" si="9"/>
        <v>3.9276191741866384</v>
      </c>
      <c r="J198" s="179">
        <f t="shared" si="9"/>
        <v>3.0989685372911442</v>
      </c>
      <c r="K198" s="179">
        <f t="shared" si="9"/>
        <v>2.6193877727728405</v>
      </c>
      <c r="L198" s="179">
        <f t="shared" si="9"/>
        <v>1.533322636275952</v>
      </c>
      <c r="M198" s="179">
        <f t="shared" si="9"/>
        <v>1.022595722002194</v>
      </c>
      <c r="N198" s="179">
        <f t="shared" si="9"/>
        <v>0.80684807470153375</v>
      </c>
      <c r="O198" s="179">
        <f t="shared" si="9"/>
        <v>0.68198432992350022</v>
      </c>
      <c r="P198" s="179">
        <f t="shared" si="9"/>
        <v>0.39921619148058607</v>
      </c>
    </row>
    <row r="199" spans="2:16" ht="12.75" customHeight="1" x14ac:dyDescent="0.25">
      <c r="B199" s="182" t="s">
        <v>155</v>
      </c>
      <c r="C199" s="183">
        <f t="shared" si="9"/>
        <v>39.276036412973284</v>
      </c>
      <c r="D199" s="179">
        <f t="shared" si="9"/>
        <v>24.018920799334222</v>
      </c>
      <c r="E199" s="179">
        <f t="shared" si="9"/>
        <v>16.557351630462225</v>
      </c>
      <c r="F199" s="179">
        <f t="shared" si="9"/>
        <v>13.319342875555909</v>
      </c>
      <c r="G199" s="179">
        <f t="shared" si="9"/>
        <v>11.413747324666199</v>
      </c>
      <c r="H199" s="179">
        <f t="shared" si="9"/>
        <v>6.9799785836897028</v>
      </c>
      <c r="I199" s="179">
        <f t="shared" si="9"/>
        <v>4.8116216689656461</v>
      </c>
      <c r="J199" s="179">
        <f t="shared" si="9"/>
        <v>3.8706455130480855</v>
      </c>
      <c r="K199" s="179">
        <f t="shared" si="9"/>
        <v>3.3168730831580104</v>
      </c>
      <c r="L199" s="179">
        <f t="shared" si="9"/>
        <v>2.028405082634579</v>
      </c>
      <c r="M199" s="179">
        <f t="shared" si="9"/>
        <v>1.3982733230515703</v>
      </c>
      <c r="N199" s="179">
        <f t="shared" si="9"/>
        <v>1.1248225102136629</v>
      </c>
      <c r="O199" s="179">
        <f t="shared" si="9"/>
        <v>0.96389439303623958</v>
      </c>
      <c r="P199" s="179">
        <f t="shared" si="9"/>
        <v>0.58946128987731838</v>
      </c>
    </row>
    <row r="200" spans="2:16" ht="12.75" customHeight="1" x14ac:dyDescent="0.25">
      <c r="B200" s="184" t="s">
        <v>156</v>
      </c>
      <c r="C200" s="183">
        <f t="shared" si="9"/>
        <v>27.064438555601434</v>
      </c>
      <c r="D200" s="179">
        <f t="shared" si="9"/>
        <v>15.917893939439537</v>
      </c>
      <c r="E200" s="179">
        <f t="shared" si="9"/>
        <v>10.653907932572698</v>
      </c>
      <c r="F200" s="179">
        <f t="shared" si="9"/>
        <v>8.4237433804831738</v>
      </c>
      <c r="G200" s="179">
        <f t="shared" si="9"/>
        <v>7.1307017541123257</v>
      </c>
      <c r="H200" s="179">
        <f t="shared" si="9"/>
        <v>4.1939075884596058</v>
      </c>
      <c r="I200" s="179">
        <f t="shared" si="9"/>
        <v>2.8069985574197038</v>
      </c>
      <c r="J200" s="179">
        <f t="shared" si="9"/>
        <v>2.2194142906752301</v>
      </c>
      <c r="K200" s="179">
        <f t="shared" si="9"/>
        <v>1.878734982868397</v>
      </c>
      <c r="L200" s="179">
        <f t="shared" si="9"/>
        <v>1.1049741207886425</v>
      </c>
      <c r="M200" s="179">
        <f t="shared" si="9"/>
        <v>0.7395634495082053</v>
      </c>
      <c r="N200" s="179">
        <f t="shared" si="9"/>
        <v>0.5847518818137234</v>
      </c>
      <c r="O200" s="179">
        <f t="shared" si="9"/>
        <v>0.49499267499414701</v>
      </c>
      <c r="P200" s="179">
        <f t="shared" si="9"/>
        <v>0.29112892496066795</v>
      </c>
    </row>
    <row r="201" spans="2:16" ht="12.75" customHeight="1" x14ac:dyDescent="0.25">
      <c r="B201" s="184" t="s">
        <v>157</v>
      </c>
      <c r="C201" s="183">
        <f t="shared" si="9"/>
        <v>35.566702181112944</v>
      </c>
      <c r="D201" s="179">
        <f t="shared" si="9"/>
        <v>21.067730761136914</v>
      </c>
      <c r="E201" s="179">
        <f t="shared" si="9"/>
        <v>14.17675238656223</v>
      </c>
      <c r="F201" s="179">
        <f t="shared" si="9"/>
        <v>11.244475877490592</v>
      </c>
      <c r="G201" s="179">
        <f t="shared" si="9"/>
        <v>9.5397226454327537</v>
      </c>
      <c r="H201" s="179">
        <f t="shared" si="9"/>
        <v>5.6507996498091133</v>
      </c>
      <c r="I201" s="179">
        <f t="shared" si="9"/>
        <v>3.8024972091058427</v>
      </c>
      <c r="J201" s="179">
        <f t="shared" si="9"/>
        <v>3.0160002076740984</v>
      </c>
      <c r="K201" s="179">
        <f t="shared" si="9"/>
        <v>2.5587502515234557</v>
      </c>
      <c r="L201" s="179">
        <f t="shared" si="9"/>
        <v>1.5156609434740882</v>
      </c>
      <c r="M201" s="179">
        <f t="shared" si="9"/>
        <v>1.0199081306493729</v>
      </c>
      <c r="N201" s="179">
        <f t="shared" si="9"/>
        <v>0.808953423155921</v>
      </c>
      <c r="O201" s="179">
        <f t="shared" si="9"/>
        <v>0.68630955982833486</v>
      </c>
      <c r="P201" s="179">
        <f t="shared" si="9"/>
        <v>0.40653150667806132</v>
      </c>
    </row>
    <row r="202" spans="2:16" ht="12.75" customHeight="1" x14ac:dyDescent="0.25">
      <c r="B202" s="184" t="s">
        <v>158</v>
      </c>
      <c r="C202" s="183">
        <f t="shared" si="9"/>
        <v>34.693306041301227</v>
      </c>
      <c r="D202" s="179">
        <f t="shared" si="9"/>
        <v>20.176566335932097</v>
      </c>
      <c r="E202" s="179">
        <f t="shared" si="9"/>
        <v>13.389834940501219</v>
      </c>
      <c r="F202" s="179">
        <f t="shared" si="9"/>
        <v>10.534398906752388</v>
      </c>
      <c r="G202" s="179">
        <f t="shared" si="9"/>
        <v>8.885936127525186</v>
      </c>
      <c r="H202" s="179">
        <f t="shared" si="9"/>
        <v>5.1677888385855075</v>
      </c>
      <c r="I202" s="179">
        <f t="shared" si="9"/>
        <v>3.4295151317593051</v>
      </c>
      <c r="J202" s="179">
        <f t="shared" si="9"/>
        <v>2.6981572674519909</v>
      </c>
      <c r="K202" s="179">
        <f t="shared" si="9"/>
        <v>2.2759393633013323</v>
      </c>
      <c r="L202" s="179">
        <f t="shared" si="9"/>
        <v>1.3236167658839268</v>
      </c>
      <c r="M202" s="179">
        <f t="shared" si="9"/>
        <v>0.878395745072998</v>
      </c>
      <c r="N202" s="179">
        <f t="shared" si="9"/>
        <v>0.69107432748133224</v>
      </c>
      <c r="O202" s="179">
        <f t="shared" si="9"/>
        <v>0.58293239013716869</v>
      </c>
      <c r="P202" s="179">
        <f t="shared" si="9"/>
        <v>0.33901565982106918</v>
      </c>
    </row>
    <row r="203" spans="2:16" ht="12.75" customHeight="1" x14ac:dyDescent="0.25">
      <c r="B203" s="184" t="s">
        <v>159</v>
      </c>
      <c r="C203" s="183">
        <f t="shared" si="9"/>
        <v>52.979884545773473</v>
      </c>
      <c r="D203" s="179">
        <f t="shared" si="9"/>
        <v>30.976598322510974</v>
      </c>
      <c r="E203" s="179">
        <f t="shared" si="9"/>
        <v>20.64037416753234</v>
      </c>
      <c r="F203" s="179">
        <f t="shared" si="9"/>
        <v>16.277182206207254</v>
      </c>
      <c r="G203" s="179">
        <f t="shared" si="9"/>
        <v>13.753125547879815</v>
      </c>
      <c r="H203" s="179">
        <f t="shared" si="9"/>
        <v>8.0412603656706789</v>
      </c>
      <c r="I203" s="179">
        <f t="shared" si="9"/>
        <v>5.3580648526334675</v>
      </c>
      <c r="J203" s="179">
        <f t="shared" si="9"/>
        <v>4.225417483767294</v>
      </c>
      <c r="K203" s="179">
        <f t="shared" si="9"/>
        <v>3.570193932233364</v>
      </c>
      <c r="L203" s="179">
        <f t="shared" si="9"/>
        <v>2.0874425137093211</v>
      </c>
      <c r="M203" s="179">
        <f t="shared" si="9"/>
        <v>1.3909078746346377</v>
      </c>
      <c r="N203" s="179">
        <f t="shared" si="9"/>
        <v>1.0968822911693952</v>
      </c>
      <c r="O203" s="179">
        <f t="shared" si="9"/>
        <v>0.92679185319593915</v>
      </c>
      <c r="P203" s="179">
        <f t="shared" si="9"/>
        <v>0.5418822485394863</v>
      </c>
    </row>
    <row r="204" spans="2:16" ht="12.75" customHeight="1" x14ac:dyDescent="0.25">
      <c r="B204" s="184" t="s">
        <v>160</v>
      </c>
      <c r="C204" s="183">
        <f t="shared" si="9"/>
        <v>35.216576688015095</v>
      </c>
      <c r="D204" s="179">
        <f t="shared" si="9"/>
        <v>20.244981062654627</v>
      </c>
      <c r="E204" s="179">
        <f t="shared" si="9"/>
        <v>13.318008291926677</v>
      </c>
      <c r="F204" s="179">
        <f t="shared" si="9"/>
        <v>10.424312359235426</v>
      </c>
      <c r="G204" s="179">
        <f t="shared" si="9"/>
        <v>8.7611514337751792</v>
      </c>
      <c r="H204" s="179">
        <f t="shared" si="9"/>
        <v>5.0365299965169603</v>
      </c>
      <c r="I204" s="179">
        <f t="shared" si="9"/>
        <v>3.3132433193471686</v>
      </c>
      <c r="J204" s="179">
        <f t="shared" si="9"/>
        <v>2.5933519882219822</v>
      </c>
      <c r="K204" s="179">
        <f t="shared" si="9"/>
        <v>2.1795921598382715</v>
      </c>
      <c r="L204" s="179">
        <f t="shared" si="9"/>
        <v>1.2529838544827452</v>
      </c>
      <c r="M204" s="179">
        <f t="shared" si="9"/>
        <v>0.82426599027222458</v>
      </c>
      <c r="N204" s="179">
        <f t="shared" si="9"/>
        <v>0.6451720078069676</v>
      </c>
      <c r="O204" s="179">
        <f t="shared" si="9"/>
        <v>0.54223717272073479</v>
      </c>
      <c r="P204" s="179">
        <f t="shared" si="9"/>
        <v>0.31171630878405432</v>
      </c>
    </row>
    <row r="205" spans="2:16" ht="12.75" customHeight="1" x14ac:dyDescent="0.25">
      <c r="B205" s="184" t="s">
        <v>161</v>
      </c>
      <c r="C205" s="183">
        <f t="shared" si="9"/>
        <v>39.10001089844161</v>
      </c>
      <c r="D205" s="179">
        <f t="shared" si="9"/>
        <v>23.121765848395491</v>
      </c>
      <c r="E205" s="179">
        <f t="shared" si="9"/>
        <v>15.539167162519057</v>
      </c>
      <c r="F205" s="179">
        <f t="shared" si="9"/>
        <v>12.315928346910139</v>
      </c>
      <c r="G205" s="179">
        <f t="shared" si="9"/>
        <v>10.443221235261625</v>
      </c>
      <c r="H205" s="179">
        <f t="shared" si="9"/>
        <v>6.1755920409304732</v>
      </c>
      <c r="I205" s="179">
        <f t="shared" si="9"/>
        <v>4.1503558889383108</v>
      </c>
      <c r="J205" s="179">
        <f t="shared" si="9"/>
        <v>3.2894610893711747</v>
      </c>
      <c r="K205" s="179">
        <f t="shared" si="9"/>
        <v>2.7892797792791963</v>
      </c>
      <c r="L205" s="179">
        <f t="shared" si="9"/>
        <v>1.6494387715050061</v>
      </c>
      <c r="M205" s="179">
        <f t="shared" si="9"/>
        <v>1.1085184826631651</v>
      </c>
      <c r="N205" s="179">
        <f t="shared" si="9"/>
        <v>0.87858210552204841</v>
      </c>
      <c r="O205" s="179">
        <f t="shared" si="9"/>
        <v>0.7449886880521388</v>
      </c>
      <c r="P205" s="179">
        <f t="shared" si="9"/>
        <v>0.44054857298086936</v>
      </c>
    </row>
    <row r="206" spans="2:16" ht="12.75" customHeight="1" x14ac:dyDescent="0.25">
      <c r="B206" s="184" t="s">
        <v>162</v>
      </c>
      <c r="C206" s="183">
        <f t="shared" si="9"/>
        <v>35.046606696203973</v>
      </c>
      <c r="D206" s="179">
        <f t="shared" si="9"/>
        <v>20.044189717444411</v>
      </c>
      <c r="E206" s="179">
        <f t="shared" si="9"/>
        <v>13.134852940790148</v>
      </c>
      <c r="F206" s="179">
        <f t="shared" si="9"/>
        <v>10.257642846978463</v>
      </c>
      <c r="G206" s="179">
        <f t="shared" si="9"/>
        <v>8.6072006006826136</v>
      </c>
      <c r="H206" s="179">
        <f t="shared" si="9"/>
        <v>4.9227122977035798</v>
      </c>
      <c r="I206" s="179">
        <f t="shared" si="9"/>
        <v>3.2258276843130775</v>
      </c>
      <c r="J206" s="179">
        <f t="shared" si="9"/>
        <v>2.5192050813770712</v>
      </c>
      <c r="K206" s="179">
        <f t="shared" si="9"/>
        <v>2.1138680506953453</v>
      </c>
      <c r="L206" s="179">
        <f t="shared" si="9"/>
        <v>1.208983586144768</v>
      </c>
      <c r="M206" s="179">
        <f t="shared" si="9"/>
        <v>0.79224063609917261</v>
      </c>
      <c r="N206" s="179">
        <f t="shared" si="9"/>
        <v>0.61869908483950375</v>
      </c>
      <c r="O206" s="179">
        <f t="shared" si="9"/>
        <v>0.51915115530084965</v>
      </c>
      <c r="P206" s="179">
        <f t="shared" si="9"/>
        <v>0.29691788249524831</v>
      </c>
    </row>
    <row r="207" spans="2:16" ht="12.75" customHeight="1" x14ac:dyDescent="0.25">
      <c r="B207" s="184" t="s">
        <v>163</v>
      </c>
      <c r="C207" s="183">
        <f t="shared" si="9"/>
        <v>26.307249322621836</v>
      </c>
      <c r="D207" s="179">
        <f t="shared" si="9"/>
        <v>15.627571448927446</v>
      </c>
      <c r="E207" s="179">
        <f t="shared" si="9"/>
        <v>10.538770375472247</v>
      </c>
      <c r="F207" s="179">
        <f t="shared" si="9"/>
        <v>8.3695469647680252</v>
      </c>
      <c r="G207" s="179">
        <f t="shared" si="9"/>
        <v>7.107033961732685</v>
      </c>
      <c r="H207" s="179">
        <f t="shared" si="9"/>
        <v>4.2218659832073424</v>
      </c>
      <c r="I207" s="179">
        <f t="shared" si="9"/>
        <v>2.847101118586997</v>
      </c>
      <c r="J207" s="179">
        <f t="shared" si="9"/>
        <v>2.2610746487955113</v>
      </c>
      <c r="K207" s="179">
        <f t="shared" si="9"/>
        <v>1.9200004954447254</v>
      </c>
      <c r="L207" s="179">
        <f t="shared" si="9"/>
        <v>1.1405580475772907</v>
      </c>
      <c r="M207" s="179">
        <f t="shared" si="9"/>
        <v>0.76915849673744296</v>
      </c>
      <c r="N207" s="179">
        <f t="shared" si="9"/>
        <v>0.61084053759980794</v>
      </c>
      <c r="O207" s="179">
        <f t="shared" si="9"/>
        <v>0.51869766239434867</v>
      </c>
      <c r="P207" s="179">
        <f t="shared" si="9"/>
        <v>0.30812741689755135</v>
      </c>
    </row>
    <row r="208" spans="2:16" ht="12.75" customHeight="1" x14ac:dyDescent="0.25">
      <c r="B208" s="184" t="s">
        <v>164</v>
      </c>
      <c r="C208" s="183">
        <f t="shared" ref="C208:P223" si="10">100*SQRT(EXP($M71+$N71*LN(C$143*1000)))</f>
        <v>25.292497796916841</v>
      </c>
      <c r="D208" s="179">
        <f t="shared" si="10"/>
        <v>15.079269145186331</v>
      </c>
      <c r="E208" s="179">
        <f t="shared" si="10"/>
        <v>10.196903442328329</v>
      </c>
      <c r="F208" s="179">
        <f t="shared" si="10"/>
        <v>8.111032967587505</v>
      </c>
      <c r="G208" s="179">
        <f t="shared" si="10"/>
        <v>6.8953500870006801</v>
      </c>
      <c r="H208" s="179">
        <f t="shared" si="10"/>
        <v>4.1109755409306485</v>
      </c>
      <c r="I208" s="179">
        <f t="shared" si="10"/>
        <v>2.7799238969101427</v>
      </c>
      <c r="J208" s="179">
        <f t="shared" si="10"/>
        <v>2.2112648710218585</v>
      </c>
      <c r="K208" s="179">
        <f t="shared" si="10"/>
        <v>1.8798401488087206</v>
      </c>
      <c r="L208" s="179">
        <f t="shared" si="10"/>
        <v>1.1207519234130088</v>
      </c>
      <c r="M208" s="179">
        <f t="shared" si="10"/>
        <v>0.75787487018191291</v>
      </c>
      <c r="N208" s="179">
        <f t="shared" si="10"/>
        <v>0.60284458827316012</v>
      </c>
      <c r="O208" s="179">
        <f t="shared" si="10"/>
        <v>0.51249014777874935</v>
      </c>
      <c r="P208" s="179">
        <f t="shared" si="10"/>
        <v>0.30554423428887723</v>
      </c>
    </row>
    <row r="209" spans="2:16" ht="12.75" customHeight="1" x14ac:dyDescent="0.25">
      <c r="B209" s="184" t="s">
        <v>165</v>
      </c>
      <c r="C209" s="183">
        <f t="shared" si="10"/>
        <v>22.041229800829122</v>
      </c>
      <c r="D209" s="179">
        <f t="shared" si="10"/>
        <v>13.637034953948065</v>
      </c>
      <c r="E209" s="179">
        <f t="shared" si="10"/>
        <v>9.4838306017426532</v>
      </c>
      <c r="F209" s="179">
        <f t="shared" si="10"/>
        <v>7.6685639961735648</v>
      </c>
      <c r="G209" s="179">
        <f t="shared" si="10"/>
        <v>6.5954984486206767</v>
      </c>
      <c r="H209" s="179">
        <f t="shared" si="10"/>
        <v>4.0806726165146703</v>
      </c>
      <c r="I209" s="179">
        <f t="shared" si="10"/>
        <v>2.8378901987774778</v>
      </c>
      <c r="J209" s="179">
        <f t="shared" si="10"/>
        <v>2.2946996332304739</v>
      </c>
      <c r="K209" s="179">
        <f t="shared" si="10"/>
        <v>1.9736012998749026</v>
      </c>
      <c r="L209" s="179">
        <f t="shared" si="10"/>
        <v>1.2210784132625381</v>
      </c>
      <c r="M209" s="179">
        <f t="shared" si="10"/>
        <v>0.8491949211785178</v>
      </c>
      <c r="N209" s="179">
        <f t="shared" si="10"/>
        <v>0.68665351288396403</v>
      </c>
      <c r="O209" s="179">
        <f t="shared" si="10"/>
        <v>0.5905697834986966</v>
      </c>
      <c r="P209" s="179">
        <f t="shared" si="10"/>
        <v>0.3653889031189323</v>
      </c>
    </row>
    <row r="210" spans="2:16" ht="12.75" customHeight="1" x14ac:dyDescent="0.25">
      <c r="B210" s="182" t="s">
        <v>166</v>
      </c>
      <c r="C210" s="183">
        <f t="shared" si="10"/>
        <v>30.277341196045839</v>
      </c>
      <c r="D210" s="179">
        <f t="shared" si="10"/>
        <v>18.176323283574064</v>
      </c>
      <c r="E210" s="179">
        <f t="shared" si="10"/>
        <v>12.355583546967434</v>
      </c>
      <c r="F210" s="179">
        <f t="shared" si="10"/>
        <v>9.8582204077273978</v>
      </c>
      <c r="G210" s="179">
        <f t="shared" si="10"/>
        <v>8.3988627625286316</v>
      </c>
      <c r="H210" s="179">
        <f t="shared" si="10"/>
        <v>5.0420690442273575</v>
      </c>
      <c r="I210" s="179">
        <f t="shared" si="10"/>
        <v>3.4274096225955537</v>
      </c>
      <c r="J210" s="179">
        <f t="shared" si="10"/>
        <v>2.7346470005785957</v>
      </c>
      <c r="K210" s="179">
        <f t="shared" si="10"/>
        <v>2.329824645005576</v>
      </c>
      <c r="L210" s="179">
        <f t="shared" si="10"/>
        <v>1.3986580151625085</v>
      </c>
      <c r="M210" s="179">
        <f t="shared" si="10"/>
        <v>0.95075531450263451</v>
      </c>
      <c r="N210" s="179">
        <f t="shared" si="10"/>
        <v>0.75858460335413302</v>
      </c>
      <c r="O210" s="179">
        <f t="shared" si="10"/>
        <v>0.64628784038389564</v>
      </c>
      <c r="P210" s="179">
        <f t="shared" si="10"/>
        <v>0.38798442191465443</v>
      </c>
    </row>
    <row r="211" spans="2:16" ht="12.75" customHeight="1" x14ac:dyDescent="0.25">
      <c r="B211" s="184" t="s">
        <v>167</v>
      </c>
      <c r="C211" s="183">
        <f t="shared" si="10"/>
        <v>29.4048452109812</v>
      </c>
      <c r="D211" s="179">
        <f t="shared" si="10"/>
        <v>17.712576053043303</v>
      </c>
      <c r="E211" s="179">
        <f t="shared" si="10"/>
        <v>12.071309575654478</v>
      </c>
      <c r="F211" s="179">
        <f t="shared" si="10"/>
        <v>9.645886300466449</v>
      </c>
      <c r="G211" s="179">
        <f t="shared" si="10"/>
        <v>8.2267262782621255</v>
      </c>
      <c r="H211" s="179">
        <f t="shared" si="10"/>
        <v>4.9555273569972798</v>
      </c>
      <c r="I211" s="179">
        <f t="shared" si="10"/>
        <v>3.37724476991934</v>
      </c>
      <c r="J211" s="179">
        <f t="shared" si="10"/>
        <v>2.698673151849865</v>
      </c>
      <c r="K211" s="179">
        <f t="shared" si="10"/>
        <v>2.3016283463438882</v>
      </c>
      <c r="L211" s="179">
        <f t="shared" si="10"/>
        <v>1.3864302579369385</v>
      </c>
      <c r="M211" s="179">
        <f t="shared" si="10"/>
        <v>0.94486701417639196</v>
      </c>
      <c r="N211" s="179">
        <f t="shared" si="10"/>
        <v>0.75501996951416483</v>
      </c>
      <c r="O211" s="179">
        <f t="shared" si="10"/>
        <v>0.6439369520159578</v>
      </c>
      <c r="P211" s="179">
        <f t="shared" si="10"/>
        <v>0.38788785161460615</v>
      </c>
    </row>
    <row r="212" spans="2:16" ht="12.75" customHeight="1" x14ac:dyDescent="0.25">
      <c r="B212" s="184" t="s">
        <v>168</v>
      </c>
      <c r="C212" s="183">
        <f t="shared" si="10"/>
        <v>28.388783307778002</v>
      </c>
      <c r="D212" s="179">
        <f t="shared" si="10"/>
        <v>16.813210291559042</v>
      </c>
      <c r="E212" s="179">
        <f t="shared" si="10"/>
        <v>11.312444522774586</v>
      </c>
      <c r="F212" s="179">
        <f t="shared" si="10"/>
        <v>8.9719701295312877</v>
      </c>
      <c r="G212" s="179">
        <f t="shared" si="10"/>
        <v>7.6113602852573532</v>
      </c>
      <c r="H212" s="179">
        <f t="shared" si="10"/>
        <v>4.5078156289209854</v>
      </c>
      <c r="I212" s="179">
        <f t="shared" si="10"/>
        <v>3.0329968719100755</v>
      </c>
      <c r="J212" s="179">
        <f t="shared" si="10"/>
        <v>2.4054886884046152</v>
      </c>
      <c r="K212" s="179">
        <f t="shared" si="10"/>
        <v>2.0406934937616876</v>
      </c>
      <c r="L212" s="179">
        <f t="shared" si="10"/>
        <v>1.2085973702800825</v>
      </c>
      <c r="M212" s="179">
        <f t="shared" si="10"/>
        <v>0.81318144866889164</v>
      </c>
      <c r="N212" s="179">
        <f t="shared" si="10"/>
        <v>0.64493926601434715</v>
      </c>
      <c r="O212" s="179">
        <f t="shared" si="10"/>
        <v>0.54713346621463699</v>
      </c>
      <c r="P212" s="179">
        <f t="shared" si="10"/>
        <v>0.32403889681654424</v>
      </c>
    </row>
    <row r="213" spans="2:16" ht="12.75" customHeight="1" x14ac:dyDescent="0.25">
      <c r="B213" s="182" t="s">
        <v>169</v>
      </c>
      <c r="C213" s="183">
        <f t="shared" si="10"/>
        <v>38.107379931710092</v>
      </c>
      <c r="D213" s="179">
        <f t="shared" si="10"/>
        <v>22.797516014535312</v>
      </c>
      <c r="E213" s="179">
        <f t="shared" si="10"/>
        <v>15.456194871908185</v>
      </c>
      <c r="F213" s="179">
        <f t="shared" si="10"/>
        <v>12.313165627740245</v>
      </c>
      <c r="G213" s="179">
        <f t="shared" si="10"/>
        <v>10.478946906587819</v>
      </c>
      <c r="H213" s="179">
        <f t="shared" si="10"/>
        <v>6.2689683821482474</v>
      </c>
      <c r="I213" s="179">
        <f t="shared" si="10"/>
        <v>4.2502172999258399</v>
      </c>
      <c r="J213" s="179">
        <f t="shared" si="10"/>
        <v>3.3859323075041416</v>
      </c>
      <c r="K213" s="179">
        <f t="shared" si="10"/>
        <v>2.881550200193959</v>
      </c>
      <c r="L213" s="179">
        <f t="shared" si="10"/>
        <v>1.7238704669104039</v>
      </c>
      <c r="M213" s="179">
        <f t="shared" si="10"/>
        <v>1.1687447813834855</v>
      </c>
      <c r="N213" s="179">
        <f t="shared" si="10"/>
        <v>0.93107962140718237</v>
      </c>
      <c r="O213" s="179">
        <f t="shared" si="10"/>
        <v>0.79238225274505225</v>
      </c>
      <c r="P213" s="179">
        <f t="shared" si="10"/>
        <v>0.4740380243659072</v>
      </c>
    </row>
    <row r="214" spans="2:16" ht="12.75" customHeight="1" x14ac:dyDescent="0.25">
      <c r="B214" s="184" t="s">
        <v>170</v>
      </c>
      <c r="C214" s="183">
        <f t="shared" si="10"/>
        <v>34.303835189770822</v>
      </c>
      <c r="D214" s="179">
        <f t="shared" si="10"/>
        <v>20.510186931683009</v>
      </c>
      <c r="E214" s="179">
        <f t="shared" si="10"/>
        <v>13.899347817976029</v>
      </c>
      <c r="F214" s="179">
        <f t="shared" si="10"/>
        <v>11.070067520645562</v>
      </c>
      <c r="G214" s="179">
        <f t="shared" si="10"/>
        <v>9.4193129691393978</v>
      </c>
      <c r="H214" s="179">
        <f t="shared" si="10"/>
        <v>5.6317863205768797</v>
      </c>
      <c r="I214" s="179">
        <f t="shared" si="10"/>
        <v>3.8165501449086157</v>
      </c>
      <c r="J214" s="179">
        <f t="shared" si="10"/>
        <v>3.0396726776940381</v>
      </c>
      <c r="K214" s="179">
        <f t="shared" si="10"/>
        <v>2.5864005094408333</v>
      </c>
      <c r="L214" s="179">
        <f t="shared" si="10"/>
        <v>1.5464031247634407</v>
      </c>
      <c r="M214" s="179">
        <f t="shared" si="10"/>
        <v>1.0479667966696744</v>
      </c>
      <c r="N214" s="179">
        <f t="shared" si="10"/>
        <v>0.83464802452991849</v>
      </c>
      <c r="O214" s="179">
        <f t="shared" si="10"/>
        <v>0.71018636042273897</v>
      </c>
      <c r="P214" s="179">
        <f t="shared" si="10"/>
        <v>0.42461884882613549</v>
      </c>
    </row>
    <row r="215" spans="2:16" ht="12.75" customHeight="1" x14ac:dyDescent="0.25">
      <c r="B215" s="184" t="s">
        <v>171</v>
      </c>
      <c r="C215" s="183">
        <f t="shared" si="10"/>
        <v>40.43699393774132</v>
      </c>
      <c r="D215" s="179">
        <f t="shared" si="10"/>
        <v>23.96123703969559</v>
      </c>
      <c r="E215" s="179">
        <f t="shared" si="10"/>
        <v>16.128218526614766</v>
      </c>
      <c r="F215" s="179">
        <f t="shared" si="10"/>
        <v>12.79434292767637</v>
      </c>
      <c r="G215" s="179">
        <f t="shared" si="10"/>
        <v>10.855843227597598</v>
      </c>
      <c r="H215" s="179">
        <f t="shared" si="10"/>
        <v>6.432709445284984</v>
      </c>
      <c r="I215" s="179">
        <f t="shared" si="10"/>
        <v>4.32983253243144</v>
      </c>
      <c r="J215" s="179">
        <f t="shared" si="10"/>
        <v>3.4348097496273744</v>
      </c>
      <c r="K215" s="179">
        <f t="shared" si="10"/>
        <v>2.9143939918883</v>
      </c>
      <c r="L215" s="179">
        <f t="shared" si="10"/>
        <v>1.7269455136605252</v>
      </c>
      <c r="M215" s="179">
        <f t="shared" si="10"/>
        <v>1.1624005297277353</v>
      </c>
      <c r="N215" s="179">
        <f t="shared" si="10"/>
        <v>0.92211988398515732</v>
      </c>
      <c r="O215" s="179">
        <f t="shared" si="10"/>
        <v>0.78240742445156541</v>
      </c>
      <c r="P215" s="179">
        <f t="shared" si="10"/>
        <v>0.46362125205860066</v>
      </c>
    </row>
    <row r="216" spans="2:16" ht="12.75" customHeight="1" x14ac:dyDescent="0.25">
      <c r="B216" s="184" t="s">
        <v>172</v>
      </c>
      <c r="C216" s="183">
        <f t="shared" si="10"/>
        <v>32.135818772059075</v>
      </c>
      <c r="D216" s="179">
        <f t="shared" si="10"/>
        <v>19.400558827408361</v>
      </c>
      <c r="E216" s="179">
        <f t="shared" si="10"/>
        <v>13.243862241079063</v>
      </c>
      <c r="F216" s="179">
        <f t="shared" si="10"/>
        <v>10.593222998916287</v>
      </c>
      <c r="G216" s="179">
        <f t="shared" si="10"/>
        <v>9.0409708617713367</v>
      </c>
      <c r="H216" s="179">
        <f t="shared" si="10"/>
        <v>5.4580805395001697</v>
      </c>
      <c r="I216" s="179">
        <f t="shared" si="10"/>
        <v>3.7259785869534761</v>
      </c>
      <c r="J216" s="179">
        <f t="shared" si="10"/>
        <v>2.9802576727473791</v>
      </c>
      <c r="K216" s="179">
        <f t="shared" si="10"/>
        <v>2.5435528717403564</v>
      </c>
      <c r="L216" s="179">
        <f t="shared" si="10"/>
        <v>1.5355559311819109</v>
      </c>
      <c r="M216" s="179">
        <f t="shared" si="10"/>
        <v>1.0482528568875147</v>
      </c>
      <c r="N216" s="179">
        <f t="shared" si="10"/>
        <v>0.83845452860552927</v>
      </c>
      <c r="O216" s="179">
        <f t="shared" si="10"/>
        <v>0.71559363593292846</v>
      </c>
      <c r="P216" s="179">
        <f t="shared" si="10"/>
        <v>0.4320075529709701</v>
      </c>
    </row>
    <row r="217" spans="2:16" ht="12.75" customHeight="1" x14ac:dyDescent="0.25">
      <c r="B217" s="184" t="s">
        <v>173</v>
      </c>
      <c r="C217" s="183">
        <f t="shared" si="10"/>
        <v>29.049329354489149</v>
      </c>
      <c r="D217" s="179">
        <f t="shared" si="10"/>
        <v>16.763614621837231</v>
      </c>
      <c r="E217" s="179">
        <f t="shared" si="10"/>
        <v>11.059775576518195</v>
      </c>
      <c r="F217" s="179">
        <f t="shared" si="10"/>
        <v>8.6714074966159735</v>
      </c>
      <c r="G217" s="179">
        <f t="shared" si="10"/>
        <v>7.2966742890646819</v>
      </c>
      <c r="H217" s="179">
        <f t="shared" si="10"/>
        <v>4.2107215044551847</v>
      </c>
      <c r="I217" s="179">
        <f t="shared" si="10"/>
        <v>2.7780186973416319</v>
      </c>
      <c r="J217" s="179">
        <f t="shared" si="10"/>
        <v>2.1781031623293843</v>
      </c>
      <c r="K217" s="179">
        <f t="shared" si="10"/>
        <v>1.8327946587334893</v>
      </c>
      <c r="L217" s="179">
        <f t="shared" si="10"/>
        <v>1.0576582669101091</v>
      </c>
      <c r="M217" s="179">
        <f t="shared" si="10"/>
        <v>0.69778883209574682</v>
      </c>
      <c r="N217" s="179">
        <f t="shared" si="10"/>
        <v>0.54710073164023987</v>
      </c>
      <c r="O217" s="179">
        <f t="shared" si="10"/>
        <v>0.46036538401011712</v>
      </c>
      <c r="P217" s="179">
        <f t="shared" si="10"/>
        <v>0.26566492426053528</v>
      </c>
    </row>
    <row r="218" spans="2:16" ht="12.75" customHeight="1" x14ac:dyDescent="0.25">
      <c r="B218" s="184" t="s">
        <v>174</v>
      </c>
      <c r="C218" s="183">
        <f t="shared" si="10"/>
        <v>23.67688964334803</v>
      </c>
      <c r="D218" s="179">
        <f t="shared" si="10"/>
        <v>14.157640751071279</v>
      </c>
      <c r="E218" s="179">
        <f t="shared" si="10"/>
        <v>9.5950097181453025</v>
      </c>
      <c r="F218" s="179">
        <f t="shared" si="10"/>
        <v>7.6422044996779972</v>
      </c>
      <c r="G218" s="179">
        <f t="shared" si="10"/>
        <v>6.5027933050452997</v>
      </c>
      <c r="H218" s="179">
        <f t="shared" si="10"/>
        <v>3.8883575029530175</v>
      </c>
      <c r="I218" s="179">
        <f t="shared" si="10"/>
        <v>2.6352433067376939</v>
      </c>
      <c r="J218" s="179">
        <f t="shared" si="10"/>
        <v>2.0989106679497946</v>
      </c>
      <c r="K218" s="179">
        <f t="shared" si="10"/>
        <v>1.785974484195912</v>
      </c>
      <c r="L218" s="179">
        <f t="shared" si="10"/>
        <v>1.0679268062107712</v>
      </c>
      <c r="M218" s="179">
        <f t="shared" si="10"/>
        <v>0.72376240250939294</v>
      </c>
      <c r="N218" s="179">
        <f t="shared" si="10"/>
        <v>0.57646010286941052</v>
      </c>
      <c r="O218" s="179">
        <f t="shared" si="10"/>
        <v>0.4905130316419668</v>
      </c>
      <c r="P218" s="179">
        <f t="shared" si="10"/>
        <v>0.29330319101507779</v>
      </c>
    </row>
    <row r="219" spans="2:16" ht="12.75" customHeight="1" x14ac:dyDescent="0.25">
      <c r="B219" s="182" t="s">
        <v>175</v>
      </c>
      <c r="C219" s="183">
        <f t="shared" si="10"/>
        <v>52.264959876253727</v>
      </c>
      <c r="D219" s="179">
        <f t="shared" si="10"/>
        <v>31.904330132646542</v>
      </c>
      <c r="E219" s="179">
        <f t="shared" si="10"/>
        <v>21.963007047940302</v>
      </c>
      <c r="F219" s="179">
        <f t="shared" si="10"/>
        <v>17.653692249460708</v>
      </c>
      <c r="G219" s="179">
        <f t="shared" si="10"/>
        <v>15.119379613436241</v>
      </c>
      <c r="H219" s="179">
        <f t="shared" si="10"/>
        <v>9.2293896279644869</v>
      </c>
      <c r="I219" s="179">
        <f t="shared" si="10"/>
        <v>6.3535309659973223</v>
      </c>
      <c r="J219" s="179">
        <f t="shared" si="10"/>
        <v>5.1069181977817646</v>
      </c>
      <c r="K219" s="179">
        <f t="shared" si="10"/>
        <v>4.3737838972120349</v>
      </c>
      <c r="L219" s="179">
        <f t="shared" si="10"/>
        <v>2.669908208403823</v>
      </c>
      <c r="M219" s="179">
        <f t="shared" si="10"/>
        <v>1.8379703493139166</v>
      </c>
      <c r="N219" s="179">
        <f t="shared" si="10"/>
        <v>1.4773461047295211</v>
      </c>
      <c r="O219" s="179">
        <f t="shared" si="10"/>
        <v>1.2652626012849717</v>
      </c>
      <c r="P219" s="179">
        <f t="shared" si="10"/>
        <v>0.77235983403533703</v>
      </c>
    </row>
    <row r="220" spans="2:16" ht="12.75" customHeight="1" x14ac:dyDescent="0.25">
      <c r="B220" s="184" t="s">
        <v>176</v>
      </c>
      <c r="C220" s="183">
        <f t="shared" si="10"/>
        <v>33.816438651992094</v>
      </c>
      <c r="D220" s="179">
        <f t="shared" si="10"/>
        <v>21.234716664290293</v>
      </c>
      <c r="E220" s="179">
        <f t="shared" si="10"/>
        <v>14.934056650759125</v>
      </c>
      <c r="F220" s="179">
        <f t="shared" si="10"/>
        <v>12.155010865096779</v>
      </c>
      <c r="G220" s="179">
        <f t="shared" si="10"/>
        <v>10.502897287211676</v>
      </c>
      <c r="H220" s="179">
        <f t="shared" si="10"/>
        <v>6.5951962104366961</v>
      </c>
      <c r="I220" s="179">
        <f t="shared" si="10"/>
        <v>4.6383022381064318</v>
      </c>
      <c r="J220" s="179">
        <f t="shared" si="10"/>
        <v>3.775170766940978</v>
      </c>
      <c r="K220" s="179">
        <f t="shared" si="10"/>
        <v>3.2620481583213747</v>
      </c>
      <c r="L220" s="179">
        <f t="shared" si="10"/>
        <v>2.0483726598201026</v>
      </c>
      <c r="M220" s="179">
        <f t="shared" si="10"/>
        <v>1.4405896639564126</v>
      </c>
      <c r="N220" s="179">
        <f t="shared" si="10"/>
        <v>1.1725134989792754</v>
      </c>
      <c r="O220" s="179">
        <f t="shared" si="10"/>
        <v>1.0131450300065576</v>
      </c>
      <c r="P220" s="179">
        <f t="shared" si="10"/>
        <v>0.63619495457295239</v>
      </c>
    </row>
    <row r="221" spans="2:16" ht="12.75" customHeight="1" x14ac:dyDescent="0.25">
      <c r="B221" s="184" t="s">
        <v>177</v>
      </c>
      <c r="C221" s="183">
        <f t="shared" si="10"/>
        <v>24.545373548174162</v>
      </c>
      <c r="D221" s="179">
        <f t="shared" si="10"/>
        <v>14.540217628358953</v>
      </c>
      <c r="E221" s="179">
        <f t="shared" si="10"/>
        <v>9.7847650369414971</v>
      </c>
      <c r="F221" s="179">
        <f t="shared" si="10"/>
        <v>7.7611281825140477</v>
      </c>
      <c r="G221" s="179">
        <f t="shared" si="10"/>
        <v>6.5846075537012769</v>
      </c>
      <c r="H221" s="179">
        <f t="shared" si="10"/>
        <v>3.9005976682426469</v>
      </c>
      <c r="I221" s="179">
        <f t="shared" si="10"/>
        <v>2.6248872377918993</v>
      </c>
      <c r="J221" s="179">
        <f t="shared" si="10"/>
        <v>2.0820210030833839</v>
      </c>
      <c r="K221" s="179">
        <f t="shared" si="10"/>
        <v>1.7664044326383921</v>
      </c>
      <c r="L221" s="179">
        <f t="shared" si="10"/>
        <v>1.046384762482895</v>
      </c>
      <c r="M221" s="179">
        <f t="shared" si="10"/>
        <v>0.70415927057114702</v>
      </c>
      <c r="N221" s="179">
        <f t="shared" si="10"/>
        <v>0.55852852257314078</v>
      </c>
      <c r="O221" s="179">
        <f t="shared" si="10"/>
        <v>0.47386037728105307</v>
      </c>
      <c r="P221" s="179">
        <f t="shared" si="10"/>
        <v>0.28070597489991378</v>
      </c>
    </row>
    <row r="222" spans="2:16" ht="12.75" customHeight="1" x14ac:dyDescent="0.25">
      <c r="B222" s="184" t="s">
        <v>178</v>
      </c>
      <c r="C222" s="183">
        <f t="shared" si="10"/>
        <v>57.447566482252185</v>
      </c>
      <c r="D222" s="179">
        <f t="shared" si="10"/>
        <v>34.55389005256378</v>
      </c>
      <c r="E222" s="179">
        <f t="shared" si="10"/>
        <v>23.522709312840696</v>
      </c>
      <c r="F222" s="179">
        <f t="shared" si="10"/>
        <v>18.784212184922321</v>
      </c>
      <c r="G222" s="179">
        <f t="shared" si="10"/>
        <v>16.013185565349922</v>
      </c>
      <c r="H222" s="179">
        <f t="shared" si="10"/>
        <v>9.6317022164436619</v>
      </c>
      <c r="I222" s="179">
        <f t="shared" si="10"/>
        <v>6.556822721858417</v>
      </c>
      <c r="J222" s="179">
        <f t="shared" si="10"/>
        <v>5.2359933385341204</v>
      </c>
      <c r="K222" s="179">
        <f t="shared" si="10"/>
        <v>4.4635852770116928</v>
      </c>
      <c r="L222" s="179">
        <f t="shared" si="10"/>
        <v>2.6847827392262738</v>
      </c>
      <c r="M222" s="179">
        <f t="shared" si="10"/>
        <v>1.8276774003413856</v>
      </c>
      <c r="N222" s="179">
        <f t="shared" si="10"/>
        <v>1.459503649728765</v>
      </c>
      <c r="O222" s="179">
        <f t="shared" si="10"/>
        <v>1.2441992534119595</v>
      </c>
      <c r="P222" s="179">
        <f t="shared" si="10"/>
        <v>0.74836806567186243</v>
      </c>
    </row>
    <row r="223" spans="2:16" ht="12.75" customHeight="1" x14ac:dyDescent="0.25">
      <c r="B223" s="184" t="s">
        <v>179</v>
      </c>
      <c r="C223" s="183">
        <f t="shared" si="10"/>
        <v>44.712570969996925</v>
      </c>
      <c r="D223" s="179">
        <f t="shared" si="10"/>
        <v>27.129956175944091</v>
      </c>
      <c r="E223" s="179">
        <f t="shared" si="10"/>
        <v>18.591295008876891</v>
      </c>
      <c r="F223" s="179">
        <f t="shared" si="10"/>
        <v>14.903704095228187</v>
      </c>
      <c r="G223" s="179">
        <f t="shared" si="10"/>
        <v>12.740022426337863</v>
      </c>
      <c r="H223" s="179">
        <f t="shared" si="10"/>
        <v>7.7301806317292803</v>
      </c>
      <c r="I223" s="179">
        <f t="shared" si="10"/>
        <v>5.2972466178849045</v>
      </c>
      <c r="J223" s="179">
        <f t="shared" si="10"/>
        <v>4.2465356003822654</v>
      </c>
      <c r="K223" s="179">
        <f t="shared" si="10"/>
        <v>3.6300344154332795</v>
      </c>
      <c r="L223" s="179">
        <f t="shared" si="10"/>
        <v>2.2025723967865245</v>
      </c>
      <c r="M223" s="179">
        <f t="shared" si="10"/>
        <v>1.5093527221903946</v>
      </c>
      <c r="N223" s="179">
        <f t="shared" si="10"/>
        <v>1.2099719969002691</v>
      </c>
      <c r="O223" s="179">
        <f t="shared" si="10"/>
        <v>1.0343113548990674</v>
      </c>
      <c r="P223" s="179">
        <f t="shared" si="10"/>
        <v>0.62758238056859739</v>
      </c>
    </row>
    <row r="224" spans="2:16" ht="12.75" customHeight="1" x14ac:dyDescent="0.25">
      <c r="B224" s="184" t="s">
        <v>180</v>
      </c>
      <c r="C224" s="183">
        <f t="shared" ref="C224:P239" si="11">100*SQRT(EXP($M87+$N87*LN(C$143*1000)))</f>
        <v>43.782339673302459</v>
      </c>
      <c r="D224" s="179">
        <f t="shared" si="11"/>
        <v>26.26176859147175</v>
      </c>
      <c r="E224" s="179">
        <f t="shared" si="11"/>
        <v>17.840473146153762</v>
      </c>
      <c r="F224" s="179">
        <f t="shared" si="11"/>
        <v>14.229212580502587</v>
      </c>
      <c r="G224" s="179">
        <f t="shared" si="11"/>
        <v>12.119613382854681</v>
      </c>
      <c r="H224" s="179">
        <f t="shared" si="11"/>
        <v>7.2696544874854068</v>
      </c>
      <c r="I224" s="179">
        <f t="shared" si="11"/>
        <v>4.9385126220294451</v>
      </c>
      <c r="J224" s="179">
        <f t="shared" si="11"/>
        <v>3.9388611139779104</v>
      </c>
      <c r="K224" s="179">
        <f t="shared" si="11"/>
        <v>3.3548921699001317</v>
      </c>
      <c r="L224" s="179">
        <f t="shared" si="11"/>
        <v>2.0123502415057692</v>
      </c>
      <c r="M224" s="179">
        <f t="shared" si="11"/>
        <v>1.3670549384057209</v>
      </c>
      <c r="N224" s="179">
        <f t="shared" si="11"/>
        <v>1.0903362914449704</v>
      </c>
      <c r="O224" s="179">
        <f t="shared" si="11"/>
        <v>0.92868486115075355</v>
      </c>
      <c r="P224" s="179">
        <f t="shared" si="11"/>
        <v>0.55704896311916363</v>
      </c>
    </row>
    <row r="225" spans="2:16" ht="12.75" customHeight="1" x14ac:dyDescent="0.25">
      <c r="B225" s="182" t="s">
        <v>181</v>
      </c>
      <c r="C225" s="183">
        <f t="shared" si="11"/>
        <v>35.856736919068268</v>
      </c>
      <c r="D225" s="179">
        <f t="shared" si="11"/>
        <v>21.863814735002332</v>
      </c>
      <c r="E225" s="179">
        <f t="shared" si="11"/>
        <v>15.038416256631981</v>
      </c>
      <c r="F225" s="179">
        <f t="shared" si="11"/>
        <v>12.081803044412357</v>
      </c>
      <c r="G225" s="179">
        <f t="shared" si="11"/>
        <v>10.343755938696164</v>
      </c>
      <c r="H225" s="179">
        <f t="shared" si="11"/>
        <v>6.307154050804507</v>
      </c>
      <c r="I225" s="179">
        <f t="shared" si="11"/>
        <v>4.3382003168392078</v>
      </c>
      <c r="J225" s="179">
        <f t="shared" si="11"/>
        <v>3.4852926598666421</v>
      </c>
      <c r="K225" s="179">
        <f t="shared" si="11"/>
        <v>2.9839103084255898</v>
      </c>
      <c r="L225" s="179">
        <f t="shared" si="11"/>
        <v>1.8194534075014226</v>
      </c>
      <c r="M225" s="179">
        <f t="shared" si="11"/>
        <v>1.2514603710829013</v>
      </c>
      <c r="N225" s="179">
        <f t="shared" si="11"/>
        <v>1.0054182211270362</v>
      </c>
      <c r="O225" s="179">
        <f t="shared" si="11"/>
        <v>0.86078217443429172</v>
      </c>
      <c r="P225" s="179">
        <f t="shared" si="11"/>
        <v>0.52486599746937712</v>
      </c>
    </row>
    <row r="226" spans="2:16" ht="12.75" customHeight="1" x14ac:dyDescent="0.25">
      <c r="B226" s="184" t="s">
        <v>182</v>
      </c>
      <c r="C226" s="183">
        <f t="shared" si="11"/>
        <v>32.666202176807857</v>
      </c>
      <c r="D226" s="179">
        <f t="shared" si="11"/>
        <v>19.762991596095858</v>
      </c>
      <c r="E226" s="179">
        <f t="shared" si="11"/>
        <v>13.513131120077675</v>
      </c>
      <c r="F226" s="179">
        <f t="shared" si="11"/>
        <v>10.818837934967398</v>
      </c>
      <c r="G226" s="179">
        <f t="shared" si="11"/>
        <v>9.2397303202054175</v>
      </c>
      <c r="H226" s="179">
        <f t="shared" si="11"/>
        <v>5.5900196686487273</v>
      </c>
      <c r="I226" s="179">
        <f t="shared" si="11"/>
        <v>3.822228450534078</v>
      </c>
      <c r="J226" s="179">
        <f t="shared" si="11"/>
        <v>3.0601397847245968</v>
      </c>
      <c r="K226" s="179">
        <f t="shared" si="11"/>
        <v>2.6134846018535876</v>
      </c>
      <c r="L226" s="179">
        <f t="shared" si="11"/>
        <v>1.5811533261013331</v>
      </c>
      <c r="M226" s="179">
        <f t="shared" si="11"/>
        <v>1.0811284370922434</v>
      </c>
      <c r="N226" s="179">
        <f t="shared" si="11"/>
        <v>0.86556944085349352</v>
      </c>
      <c r="O226" s="179">
        <f t="shared" si="11"/>
        <v>0.73923172294209882</v>
      </c>
      <c r="P226" s="179">
        <f t="shared" si="11"/>
        <v>0.44723381827485509</v>
      </c>
    </row>
    <row r="227" spans="2:16" ht="12.75" customHeight="1" x14ac:dyDescent="0.25">
      <c r="B227" s="184" t="s">
        <v>183</v>
      </c>
      <c r="C227" s="183">
        <f t="shared" si="11"/>
        <v>32.779618012661466</v>
      </c>
      <c r="D227" s="179">
        <f t="shared" si="11"/>
        <v>19.587434665018474</v>
      </c>
      <c r="E227" s="179">
        <f t="shared" si="11"/>
        <v>13.268162278906287</v>
      </c>
      <c r="F227" s="179">
        <f t="shared" si="11"/>
        <v>10.564636244703545</v>
      </c>
      <c r="G227" s="179">
        <f t="shared" si="11"/>
        <v>8.9876052311123633</v>
      </c>
      <c r="H227" s="179">
        <f t="shared" si="11"/>
        <v>5.370536355591236</v>
      </c>
      <c r="I227" s="179">
        <f t="shared" si="11"/>
        <v>3.6379009864936434</v>
      </c>
      <c r="J227" s="179">
        <f t="shared" si="11"/>
        <v>2.8966408315380976</v>
      </c>
      <c r="K227" s="179">
        <f t="shared" si="11"/>
        <v>2.464246159278531</v>
      </c>
      <c r="L227" s="179">
        <f t="shared" si="11"/>
        <v>1.4725083319990744</v>
      </c>
      <c r="M227" s="179">
        <f t="shared" si="11"/>
        <v>0.99744963238589091</v>
      </c>
      <c r="N227" s="179">
        <f t="shared" si="11"/>
        <v>0.7942088977403462</v>
      </c>
      <c r="O227" s="179">
        <f t="shared" si="11"/>
        <v>0.67565374505967446</v>
      </c>
      <c r="P227" s="179">
        <f t="shared" si="11"/>
        <v>0.40373635783124512</v>
      </c>
    </row>
    <row r="228" spans="2:16" ht="12.75" customHeight="1" x14ac:dyDescent="0.25">
      <c r="B228" s="184" t="s">
        <v>184</v>
      </c>
      <c r="C228" s="183">
        <f t="shared" si="11"/>
        <v>34.447114715738955</v>
      </c>
      <c r="D228" s="179">
        <f t="shared" si="11"/>
        <v>20.511914334049873</v>
      </c>
      <c r="E228" s="179">
        <f t="shared" si="11"/>
        <v>13.85764152680915</v>
      </c>
      <c r="F228" s="179">
        <f t="shared" si="11"/>
        <v>11.016923650933412</v>
      </c>
      <c r="G228" s="179">
        <f t="shared" si="11"/>
        <v>9.362082229778423</v>
      </c>
      <c r="H228" s="179">
        <f t="shared" si="11"/>
        <v>5.574755107074469</v>
      </c>
      <c r="I228" s="179">
        <f t="shared" si="11"/>
        <v>3.766248074922308</v>
      </c>
      <c r="J228" s="179">
        <f t="shared" si="11"/>
        <v>2.9941940272897232</v>
      </c>
      <c r="K228" s="179">
        <f t="shared" si="11"/>
        <v>2.5444390451977763</v>
      </c>
      <c r="L228" s="179">
        <f t="shared" si="11"/>
        <v>1.515114289077516</v>
      </c>
      <c r="M228" s="179">
        <f t="shared" si="11"/>
        <v>1.0235958647374614</v>
      </c>
      <c r="N228" s="179">
        <f t="shared" si="11"/>
        <v>0.81376599830551188</v>
      </c>
      <c r="O228" s="179">
        <f t="shared" si="11"/>
        <v>0.69153099661251272</v>
      </c>
      <c r="P228" s="179">
        <f t="shared" si="11"/>
        <v>0.41177975801192462</v>
      </c>
    </row>
    <row r="229" spans="2:16" ht="12.75" customHeight="1" x14ac:dyDescent="0.25">
      <c r="B229" s="184" t="s">
        <v>185</v>
      </c>
      <c r="C229" s="183">
        <f t="shared" si="11"/>
        <v>35.284919279841397</v>
      </c>
      <c r="D229" s="179">
        <f t="shared" si="11"/>
        <v>21.365897075982385</v>
      </c>
      <c r="E229" s="179">
        <f t="shared" si="11"/>
        <v>14.618753903297396</v>
      </c>
      <c r="F229" s="179">
        <f t="shared" si="11"/>
        <v>11.708526168734934</v>
      </c>
      <c r="G229" s="179">
        <f t="shared" si="11"/>
        <v>10.002293136823361</v>
      </c>
      <c r="H229" s="179">
        <f t="shared" si="11"/>
        <v>6.0566375110645758</v>
      </c>
      <c r="I229" s="179">
        <f t="shared" si="11"/>
        <v>4.1440100989376178</v>
      </c>
      <c r="J229" s="179">
        <f t="shared" si="11"/>
        <v>3.3190414865639664</v>
      </c>
      <c r="K229" s="179">
        <f t="shared" si="11"/>
        <v>2.8353718822902598</v>
      </c>
      <c r="L229" s="179">
        <f t="shared" si="11"/>
        <v>1.7168882640397101</v>
      </c>
      <c r="M229" s="179">
        <f t="shared" si="11"/>
        <v>1.174711594004157</v>
      </c>
      <c r="N229" s="179">
        <f t="shared" si="11"/>
        <v>0.94085593957578106</v>
      </c>
      <c r="O229" s="179">
        <f t="shared" si="11"/>
        <v>0.80374906043150041</v>
      </c>
      <c r="P229" s="179">
        <f t="shared" si="11"/>
        <v>0.48669006619799671</v>
      </c>
    </row>
    <row r="230" spans="2:16" ht="12.75" customHeight="1" x14ac:dyDescent="0.25">
      <c r="B230" s="182" t="s">
        <v>186</v>
      </c>
      <c r="C230" s="183">
        <f t="shared" si="11"/>
        <v>22.168574308842466</v>
      </c>
      <c r="D230" s="179">
        <f t="shared" si="11"/>
        <v>13.768263719646729</v>
      </c>
      <c r="E230" s="179">
        <f t="shared" si="11"/>
        <v>9.602773713103371</v>
      </c>
      <c r="F230" s="179">
        <f t="shared" si="11"/>
        <v>7.7778634005318423</v>
      </c>
      <c r="G230" s="179">
        <f t="shared" si="11"/>
        <v>6.6975230038254425</v>
      </c>
      <c r="H230" s="179">
        <f t="shared" si="11"/>
        <v>4.1596388518447842</v>
      </c>
      <c r="I230" s="179">
        <f t="shared" si="11"/>
        <v>2.9011697797086877</v>
      </c>
      <c r="J230" s="179">
        <f t="shared" si="11"/>
        <v>2.3498317176353423</v>
      </c>
      <c r="K230" s="179">
        <f t="shared" si="11"/>
        <v>2.0234415511726804</v>
      </c>
      <c r="L230" s="179">
        <f t="shared" si="11"/>
        <v>1.2567013335956458</v>
      </c>
      <c r="M230" s="179">
        <f t="shared" si="11"/>
        <v>0.8764953066851825</v>
      </c>
      <c r="N230" s="179">
        <f t="shared" si="11"/>
        <v>0.70992621197583583</v>
      </c>
      <c r="O230" s="179">
        <f t="shared" si="11"/>
        <v>0.61131790195771452</v>
      </c>
      <c r="P230" s="179">
        <f t="shared" si="11"/>
        <v>0.37967196146383286</v>
      </c>
    </row>
    <row r="231" spans="2:16" ht="12.75" customHeight="1" x14ac:dyDescent="0.25">
      <c r="B231" s="184" t="s">
        <v>187</v>
      </c>
      <c r="C231" s="183">
        <f t="shared" si="11"/>
        <v>23.316559622681901</v>
      </c>
      <c r="D231" s="179">
        <f t="shared" si="11"/>
        <v>14.364910216274183</v>
      </c>
      <c r="E231" s="179">
        <f t="shared" si="11"/>
        <v>9.9579637987978362</v>
      </c>
      <c r="F231" s="179">
        <f t="shared" si="11"/>
        <v>8.0368168687189918</v>
      </c>
      <c r="G231" s="179">
        <f t="shared" si="11"/>
        <v>6.9030047195023592</v>
      </c>
      <c r="H231" s="179">
        <f t="shared" si="11"/>
        <v>4.2528162225831263</v>
      </c>
      <c r="I231" s="179">
        <f t="shared" si="11"/>
        <v>2.9481137960364578</v>
      </c>
      <c r="J231" s="179">
        <f t="shared" si="11"/>
        <v>2.379346939356151</v>
      </c>
      <c r="K231" s="179">
        <f t="shared" si="11"/>
        <v>2.043675178868043</v>
      </c>
      <c r="L231" s="179">
        <f t="shared" si="11"/>
        <v>1.2590712751254005</v>
      </c>
      <c r="M231" s="179">
        <f t="shared" si="11"/>
        <v>0.87280644215936476</v>
      </c>
      <c r="N231" s="179">
        <f t="shared" si="11"/>
        <v>0.7044196664301805</v>
      </c>
      <c r="O231" s="179">
        <f t="shared" si="11"/>
        <v>0.60504206594580223</v>
      </c>
      <c r="P231" s="179">
        <f t="shared" si="11"/>
        <v>0.37275546199902004</v>
      </c>
    </row>
    <row r="232" spans="2:16" ht="12.75" customHeight="1" x14ac:dyDescent="0.25">
      <c r="B232" s="184" t="s">
        <v>188</v>
      </c>
      <c r="C232" s="183">
        <f t="shared" si="11"/>
        <v>16.565998360420537</v>
      </c>
      <c r="D232" s="179">
        <f t="shared" si="11"/>
        <v>10.142369365809374</v>
      </c>
      <c r="E232" s="179">
        <f t="shared" si="11"/>
        <v>6.9976464018099245</v>
      </c>
      <c r="F232" s="179">
        <f t="shared" si="11"/>
        <v>5.632009667585212</v>
      </c>
      <c r="G232" s="179">
        <f t="shared" si="11"/>
        <v>4.8279700135783612</v>
      </c>
      <c r="H232" s="179">
        <f t="shared" si="11"/>
        <v>2.9558770983435241</v>
      </c>
      <c r="I232" s="179">
        <f t="shared" si="11"/>
        <v>2.0393836977722133</v>
      </c>
      <c r="J232" s="179">
        <f t="shared" si="11"/>
        <v>1.6413845516398189</v>
      </c>
      <c r="K232" s="179">
        <f t="shared" si="11"/>
        <v>1.4070564263547434</v>
      </c>
      <c r="L232" s="179">
        <f t="shared" si="11"/>
        <v>0.86145644132873678</v>
      </c>
      <c r="M232" s="179">
        <f t="shared" si="11"/>
        <v>0.594354962786249</v>
      </c>
      <c r="N232" s="179">
        <f t="shared" si="11"/>
        <v>0.47836268141865479</v>
      </c>
      <c r="O232" s="179">
        <f t="shared" si="11"/>
        <v>0.41007043982835373</v>
      </c>
      <c r="P232" s="179">
        <f t="shared" si="11"/>
        <v>0.25106158869820672</v>
      </c>
    </row>
    <row r="233" spans="2:16" ht="12.75" customHeight="1" x14ac:dyDescent="0.25">
      <c r="B233" s="182" t="s">
        <v>189</v>
      </c>
      <c r="C233" s="183">
        <f t="shared" si="11"/>
        <v>45.835075123347394</v>
      </c>
      <c r="D233" s="179">
        <f t="shared" si="11"/>
        <v>28.585909604309222</v>
      </c>
      <c r="E233" s="179">
        <f t="shared" si="11"/>
        <v>20.000495572989756</v>
      </c>
      <c r="F233" s="179">
        <f t="shared" si="11"/>
        <v>16.229550314900891</v>
      </c>
      <c r="G233" s="179">
        <f t="shared" si="11"/>
        <v>13.993601347738174</v>
      </c>
      <c r="H233" s="179">
        <f t="shared" si="11"/>
        <v>8.7273735690120375</v>
      </c>
      <c r="I233" s="179">
        <f t="shared" si="11"/>
        <v>6.106218023040979</v>
      </c>
      <c r="J233" s="179">
        <f t="shared" si="11"/>
        <v>4.9549358553161182</v>
      </c>
      <c r="K233" s="179">
        <f t="shared" si="11"/>
        <v>4.2722931761853475</v>
      </c>
      <c r="L233" s="179">
        <f t="shared" si="11"/>
        <v>2.6644962664265917</v>
      </c>
      <c r="M233" s="179">
        <f t="shared" si="11"/>
        <v>1.8642487336795945</v>
      </c>
      <c r="N233" s="179">
        <f t="shared" si="11"/>
        <v>1.5127584470258426</v>
      </c>
      <c r="O233" s="179">
        <f t="shared" si="11"/>
        <v>1.304345359690418</v>
      </c>
      <c r="P233" s="179">
        <f t="shared" si="11"/>
        <v>0.81347959929311542</v>
      </c>
    </row>
    <row r="234" spans="2:16" ht="12.75" customHeight="1" x14ac:dyDescent="0.25">
      <c r="B234" s="184" t="s">
        <v>190</v>
      </c>
      <c r="C234" s="183">
        <f t="shared" si="11"/>
        <v>49.675857553637861</v>
      </c>
      <c r="D234" s="179">
        <f t="shared" si="11"/>
        <v>29.979877234664993</v>
      </c>
      <c r="E234" s="179">
        <f t="shared" si="11"/>
        <v>20.46086837642051</v>
      </c>
      <c r="F234" s="179">
        <f t="shared" si="11"/>
        <v>16.363469700659515</v>
      </c>
      <c r="G234" s="179">
        <f t="shared" si="11"/>
        <v>13.964271148953658</v>
      </c>
      <c r="H234" s="179">
        <f t="shared" si="11"/>
        <v>8.4275774054865131</v>
      </c>
      <c r="I234" s="179">
        <f t="shared" si="11"/>
        <v>5.7517097443738754</v>
      </c>
      <c r="J234" s="179">
        <f t="shared" si="11"/>
        <v>4.5998990070975356</v>
      </c>
      <c r="K234" s="179">
        <f t="shared" si="11"/>
        <v>3.9254655747199996</v>
      </c>
      <c r="L234" s="179">
        <f t="shared" si="11"/>
        <v>2.3690577639638741</v>
      </c>
      <c r="M234" s="179">
        <f t="shared" si="11"/>
        <v>1.6168504862506181</v>
      </c>
      <c r="N234" s="179">
        <f t="shared" si="11"/>
        <v>1.2930675011207471</v>
      </c>
      <c r="O234" s="179">
        <f t="shared" si="11"/>
        <v>1.1034790010838782</v>
      </c>
      <c r="P234" s="179">
        <f t="shared" si="11"/>
        <v>0.66596062177295523</v>
      </c>
    </row>
    <row r="235" spans="2:16" ht="12.75" customHeight="1" x14ac:dyDescent="0.25">
      <c r="B235" s="184" t="s">
        <v>191</v>
      </c>
      <c r="C235" s="183">
        <f t="shared" si="11"/>
        <v>37.400025529128342</v>
      </c>
      <c r="D235" s="179">
        <f t="shared" si="11"/>
        <v>23.079706272864549</v>
      </c>
      <c r="E235" s="179">
        <f t="shared" si="11"/>
        <v>16.019262315954926</v>
      </c>
      <c r="F235" s="179">
        <f t="shared" si="11"/>
        <v>12.938222568985069</v>
      </c>
      <c r="G235" s="179">
        <f t="shared" si="11"/>
        <v>11.118718848215364</v>
      </c>
      <c r="H235" s="179">
        <f t="shared" si="11"/>
        <v>6.8614061492421285</v>
      </c>
      <c r="I235" s="179">
        <f t="shared" si="11"/>
        <v>4.7623944456453318</v>
      </c>
      <c r="J235" s="179">
        <f t="shared" si="11"/>
        <v>3.846426763215439</v>
      </c>
      <c r="K235" s="179">
        <f t="shared" si="11"/>
        <v>3.3055033272470911</v>
      </c>
      <c r="L235" s="179">
        <f t="shared" si="11"/>
        <v>2.0398394064576832</v>
      </c>
      <c r="M235" s="179">
        <f t="shared" si="11"/>
        <v>1.415820554565999</v>
      </c>
      <c r="N235" s="179">
        <f t="shared" si="11"/>
        <v>1.1435109240001717</v>
      </c>
      <c r="O235" s="179">
        <f t="shared" si="11"/>
        <v>0.98269885187314854</v>
      </c>
      <c r="P235" s="179">
        <f t="shared" si="11"/>
        <v>0.60642741642647502</v>
      </c>
    </row>
    <row r="236" spans="2:16" ht="12.75" customHeight="1" x14ac:dyDescent="0.25">
      <c r="B236" s="184" t="s">
        <v>192</v>
      </c>
      <c r="C236" s="183">
        <f t="shared" si="11"/>
        <v>46.972937415690318</v>
      </c>
      <c r="D236" s="179">
        <f t="shared" si="11"/>
        <v>29.15409537833623</v>
      </c>
      <c r="E236" s="179">
        <f t="shared" si="11"/>
        <v>20.323478611398908</v>
      </c>
      <c r="F236" s="179">
        <f t="shared" si="11"/>
        <v>16.456350493988591</v>
      </c>
      <c r="G236" s="179">
        <f t="shared" si="11"/>
        <v>14.167607586785655</v>
      </c>
      <c r="H236" s="179">
        <f t="shared" si="11"/>
        <v>8.793228731103806</v>
      </c>
      <c r="I236" s="179">
        <f t="shared" si="11"/>
        <v>6.1298076212826462</v>
      </c>
      <c r="J236" s="179">
        <f t="shared" si="11"/>
        <v>4.963434882647106</v>
      </c>
      <c r="K236" s="179">
        <f t="shared" si="11"/>
        <v>4.2731222652066858</v>
      </c>
      <c r="L236" s="179">
        <f t="shared" si="11"/>
        <v>2.6521444247920281</v>
      </c>
      <c r="M236" s="179">
        <f t="shared" si="11"/>
        <v>1.8488243175486814</v>
      </c>
      <c r="N236" s="179">
        <f t="shared" si="11"/>
        <v>1.4970321544425873</v>
      </c>
      <c r="O236" s="179">
        <f t="shared" si="11"/>
        <v>1.2888254972869304</v>
      </c>
      <c r="P236" s="179">
        <f t="shared" si="11"/>
        <v>0.79991892228106276</v>
      </c>
    </row>
    <row r="237" spans="2:16" ht="12.75" customHeight="1" x14ac:dyDescent="0.25">
      <c r="B237" s="184" t="s">
        <v>193</v>
      </c>
      <c r="C237" s="183">
        <f t="shared" si="11"/>
        <v>38.011167095453523</v>
      </c>
      <c r="D237" s="179">
        <f t="shared" si="11"/>
        <v>22.717735663785028</v>
      </c>
      <c r="E237" s="179">
        <f t="shared" si="11"/>
        <v>15.390718615533277</v>
      </c>
      <c r="F237" s="179">
        <f t="shared" si="11"/>
        <v>12.255700672540957</v>
      </c>
      <c r="G237" s="179">
        <f t="shared" si="11"/>
        <v>10.426841081707369</v>
      </c>
      <c r="H237" s="179">
        <f t="shared" si="11"/>
        <v>6.2317007764503725</v>
      </c>
      <c r="I237" s="179">
        <f t="shared" si="11"/>
        <v>4.2218271471237028</v>
      </c>
      <c r="J237" s="179">
        <f t="shared" si="11"/>
        <v>3.3618605536803798</v>
      </c>
      <c r="K237" s="179">
        <f t="shared" si="11"/>
        <v>2.8601861834488229</v>
      </c>
      <c r="L237" s="179">
        <f t="shared" si="11"/>
        <v>1.7094174851729926</v>
      </c>
      <c r="M237" s="179">
        <f t="shared" si="11"/>
        <v>1.1580891643488134</v>
      </c>
      <c r="N237" s="179">
        <f t="shared" si="11"/>
        <v>0.9221917770653979</v>
      </c>
      <c r="O237" s="179">
        <f t="shared" si="11"/>
        <v>0.78457750913107549</v>
      </c>
      <c r="P237" s="179">
        <f t="shared" si="11"/>
        <v>0.46891021302849006</v>
      </c>
    </row>
    <row r="238" spans="2:16" ht="12.75" customHeight="1" x14ac:dyDescent="0.25">
      <c r="B238" s="184" t="s">
        <v>194</v>
      </c>
      <c r="C238" s="183">
        <f t="shared" si="11"/>
        <v>45.61631074075526</v>
      </c>
      <c r="D238" s="179">
        <f t="shared" si="11"/>
        <v>28.002433478381057</v>
      </c>
      <c r="E238" s="179">
        <f t="shared" si="11"/>
        <v>19.358921835912341</v>
      </c>
      <c r="F238" s="179">
        <f t="shared" si="11"/>
        <v>15.599228953971126</v>
      </c>
      <c r="G238" s="179">
        <f t="shared" si="11"/>
        <v>13.383403086674555</v>
      </c>
      <c r="H238" s="179">
        <f t="shared" si="11"/>
        <v>8.2156546323710646</v>
      </c>
      <c r="I238" s="179">
        <f t="shared" si="11"/>
        <v>5.6797283700972789</v>
      </c>
      <c r="J238" s="179">
        <f t="shared" si="11"/>
        <v>4.5766692996897067</v>
      </c>
      <c r="K238" s="179">
        <f t="shared" si="11"/>
        <v>3.926566512543106</v>
      </c>
      <c r="L238" s="179">
        <f t="shared" si="11"/>
        <v>2.4103969781951431</v>
      </c>
      <c r="M238" s="179">
        <f t="shared" si="11"/>
        <v>1.6663796998366047</v>
      </c>
      <c r="N238" s="179">
        <f t="shared" si="11"/>
        <v>1.3427523847830964</v>
      </c>
      <c r="O238" s="179">
        <f t="shared" si="11"/>
        <v>1.152018248092378</v>
      </c>
      <c r="P238" s="179">
        <f t="shared" si="11"/>
        <v>0.70718814902464833</v>
      </c>
    </row>
    <row r="239" spans="2:16" ht="12.75" customHeight="1" x14ac:dyDescent="0.25">
      <c r="B239" s="182" t="s">
        <v>195</v>
      </c>
      <c r="C239" s="183">
        <f t="shared" si="11"/>
        <v>47.151753073837916</v>
      </c>
      <c r="D239" s="179">
        <f t="shared" si="11"/>
        <v>29.529579797864113</v>
      </c>
      <c r="E239" s="179">
        <f t="shared" si="11"/>
        <v>20.725819215053885</v>
      </c>
      <c r="F239" s="179">
        <f t="shared" si="11"/>
        <v>16.849084856775704</v>
      </c>
      <c r="G239" s="179">
        <f t="shared" si="11"/>
        <v>14.546755662475338</v>
      </c>
      <c r="H239" s="179">
        <f t="shared" si="11"/>
        <v>9.1101508243484144</v>
      </c>
      <c r="I239" s="179">
        <f t="shared" si="11"/>
        <v>6.3941085616455879</v>
      </c>
      <c r="J239" s="179">
        <f t="shared" si="11"/>
        <v>5.1980998493102248</v>
      </c>
      <c r="K239" s="179">
        <f t="shared" si="11"/>
        <v>4.4878098163686113</v>
      </c>
      <c r="L239" s="179">
        <f t="shared" si="11"/>
        <v>2.810566510275204</v>
      </c>
      <c r="M239" s="179">
        <f t="shared" si="11"/>
        <v>1.9726421365488629</v>
      </c>
      <c r="N239" s="179">
        <f t="shared" si="11"/>
        <v>1.6036622922302499</v>
      </c>
      <c r="O239" s="179">
        <f t="shared" si="11"/>
        <v>1.3845311913671927</v>
      </c>
      <c r="P239" s="179">
        <f t="shared" si="11"/>
        <v>0.8670859858399238</v>
      </c>
    </row>
    <row r="240" spans="2:16" ht="12.75" customHeight="1" x14ac:dyDescent="0.25">
      <c r="B240" s="184" t="s">
        <v>196</v>
      </c>
      <c r="C240" s="183">
        <f t="shared" ref="C240:P255" si="12">100*SQRT(EXP($M103+$N103*LN(C$143*1000)))</f>
        <v>46.026322686968143</v>
      </c>
      <c r="D240" s="179">
        <f t="shared" si="12"/>
        <v>28.6702384603071</v>
      </c>
      <c r="E240" s="179">
        <f t="shared" si="12"/>
        <v>20.041020927562098</v>
      </c>
      <c r="F240" s="179">
        <f t="shared" si="12"/>
        <v>16.253671082592369</v>
      </c>
      <c r="G240" s="179">
        <f t="shared" si="12"/>
        <v>14.009040084373259</v>
      </c>
      <c r="H240" s="179">
        <f t="shared" si="12"/>
        <v>8.7263656180097762</v>
      </c>
      <c r="I240" s="179">
        <f t="shared" si="12"/>
        <v>6.0998891311704506</v>
      </c>
      <c r="J240" s="179">
        <f t="shared" si="12"/>
        <v>4.9471327801455152</v>
      </c>
      <c r="K240" s="179">
        <f t="shared" si="12"/>
        <v>4.2639340409687767</v>
      </c>
      <c r="L240" s="179">
        <f t="shared" si="12"/>
        <v>2.6560454669607756</v>
      </c>
      <c r="M240" s="179">
        <f t="shared" si="12"/>
        <v>1.8566243479841371</v>
      </c>
      <c r="N240" s="179">
        <f t="shared" si="12"/>
        <v>1.5057596908431317</v>
      </c>
      <c r="O240" s="179">
        <f t="shared" si="12"/>
        <v>1.2978143681673753</v>
      </c>
      <c r="P240" s="179">
        <f t="shared" si="12"/>
        <v>0.80842103475511096</v>
      </c>
    </row>
    <row r="241" spans="2:16" ht="12.75" customHeight="1" x14ac:dyDescent="0.25">
      <c r="B241" s="184" t="s">
        <v>197</v>
      </c>
      <c r="C241" s="183">
        <f t="shared" si="12"/>
        <v>51.44440494336645</v>
      </c>
      <c r="D241" s="179">
        <f t="shared" si="12"/>
        <v>31.728950961393348</v>
      </c>
      <c r="E241" s="179">
        <f t="shared" si="12"/>
        <v>22.013331859390597</v>
      </c>
      <c r="F241" s="179">
        <f t="shared" si="12"/>
        <v>17.77507017316405</v>
      </c>
      <c r="G241" s="179">
        <f t="shared" si="12"/>
        <v>15.272700951925255</v>
      </c>
      <c r="H241" s="179">
        <f t="shared" si="12"/>
        <v>9.4196206581673678</v>
      </c>
      <c r="I241" s="179">
        <f t="shared" si="12"/>
        <v>6.5352691864951531</v>
      </c>
      <c r="J241" s="179">
        <f t="shared" si="12"/>
        <v>5.27702344799357</v>
      </c>
      <c r="K241" s="179">
        <f t="shared" si="12"/>
        <v>4.534125618203233</v>
      </c>
      <c r="L241" s="179">
        <f t="shared" si="12"/>
        <v>2.7964761095233204</v>
      </c>
      <c r="M241" s="179">
        <f t="shared" si="12"/>
        <v>1.9401762355994101</v>
      </c>
      <c r="N241" s="179">
        <f t="shared" si="12"/>
        <v>1.5666310287042313</v>
      </c>
      <c r="O241" s="179">
        <f t="shared" si="12"/>
        <v>1.3460811670679167</v>
      </c>
      <c r="P241" s="179">
        <f t="shared" si="12"/>
        <v>0.8302116311185026</v>
      </c>
    </row>
    <row r="242" spans="2:16" ht="12.75" customHeight="1" x14ac:dyDescent="0.25">
      <c r="B242" s="184" t="s">
        <v>198</v>
      </c>
      <c r="C242" s="183">
        <f t="shared" si="12"/>
        <v>45.239442545326717</v>
      </c>
      <c r="D242" s="179">
        <f t="shared" si="12"/>
        <v>29.18321765153344</v>
      </c>
      <c r="E242" s="179">
        <f t="shared" si="12"/>
        <v>20.946582880146604</v>
      </c>
      <c r="F242" s="179">
        <f t="shared" si="12"/>
        <v>17.253090132733252</v>
      </c>
      <c r="G242" s="179">
        <f t="shared" si="12"/>
        <v>15.034645582742852</v>
      </c>
      <c r="H242" s="179">
        <f t="shared" si="12"/>
        <v>9.6986016995069111</v>
      </c>
      <c r="I242" s="179">
        <f t="shared" si="12"/>
        <v>6.961280512177435</v>
      </c>
      <c r="J242" s="179">
        <f t="shared" si="12"/>
        <v>5.7338039718961635</v>
      </c>
      <c r="K242" s="179">
        <f t="shared" si="12"/>
        <v>4.9965374257698478</v>
      </c>
      <c r="L242" s="179">
        <f t="shared" si="12"/>
        <v>3.2231838191679256</v>
      </c>
      <c r="M242" s="179">
        <f t="shared" si="12"/>
        <v>2.3134764580217855</v>
      </c>
      <c r="N242" s="179">
        <f t="shared" si="12"/>
        <v>1.9055431656128414</v>
      </c>
      <c r="O242" s="179">
        <f t="shared" si="12"/>
        <v>1.6605237622478224</v>
      </c>
      <c r="P242" s="179">
        <f t="shared" si="12"/>
        <v>1.071176469972378</v>
      </c>
    </row>
    <row r="243" spans="2:16" ht="12.75" customHeight="1" x14ac:dyDescent="0.25">
      <c r="B243" s="184" t="s">
        <v>199</v>
      </c>
      <c r="C243" s="183">
        <f t="shared" si="12"/>
        <v>42.091665738762849</v>
      </c>
      <c r="D243" s="179">
        <f t="shared" si="12"/>
        <v>24.938145137140953</v>
      </c>
      <c r="E243" s="179">
        <f t="shared" si="12"/>
        <v>16.783949167166242</v>
      </c>
      <c r="F243" s="179">
        <f t="shared" si="12"/>
        <v>13.313681357941718</v>
      </c>
      <c r="G243" s="179">
        <f t="shared" si="12"/>
        <v>11.295986453558518</v>
      </c>
      <c r="H243" s="179">
        <f t="shared" si="12"/>
        <v>6.6925588403739038</v>
      </c>
      <c r="I243" s="179">
        <f t="shared" si="12"/>
        <v>4.5042470784169364</v>
      </c>
      <c r="J243" s="179">
        <f t="shared" si="12"/>
        <v>3.5729439932287317</v>
      </c>
      <c r="K243" s="179">
        <f t="shared" si="12"/>
        <v>3.0314625881263124</v>
      </c>
      <c r="L243" s="179">
        <f t="shared" si="12"/>
        <v>1.7960575490099142</v>
      </c>
      <c r="M243" s="179">
        <f t="shared" si="12"/>
        <v>1.2087883215898061</v>
      </c>
      <c r="N243" s="179">
        <f t="shared" si="12"/>
        <v>0.95885791732083836</v>
      </c>
      <c r="O243" s="179">
        <f t="shared" si="12"/>
        <v>0.81354253220748807</v>
      </c>
      <c r="P243" s="179">
        <f t="shared" si="12"/>
        <v>0.48200139831348465</v>
      </c>
    </row>
    <row r="244" spans="2:16" ht="12.75" customHeight="1" x14ac:dyDescent="0.25">
      <c r="B244" s="184" t="s">
        <v>200</v>
      </c>
      <c r="C244" s="183">
        <f t="shared" si="12"/>
        <v>45.19218542854955</v>
      </c>
      <c r="D244" s="179">
        <f t="shared" si="12"/>
        <v>27.90044447708614</v>
      </c>
      <c r="E244" s="179">
        <f t="shared" si="12"/>
        <v>19.371650850843977</v>
      </c>
      <c r="F244" s="179">
        <f t="shared" si="12"/>
        <v>15.6488543436265</v>
      </c>
      <c r="G244" s="179">
        <f t="shared" si="12"/>
        <v>13.449995644162421</v>
      </c>
      <c r="H244" s="179">
        <f t="shared" si="12"/>
        <v>8.3036669532237024</v>
      </c>
      <c r="I244" s="179">
        <f t="shared" si="12"/>
        <v>5.765346753943196</v>
      </c>
      <c r="J244" s="179">
        <f t="shared" si="12"/>
        <v>4.6573765079513709</v>
      </c>
      <c r="K244" s="179">
        <f t="shared" si="12"/>
        <v>4.0029571730714704</v>
      </c>
      <c r="L244" s="179">
        <f t="shared" si="12"/>
        <v>2.4713185098784662</v>
      </c>
      <c r="M244" s="179">
        <f t="shared" si="12"/>
        <v>1.7158694139769306</v>
      </c>
      <c r="N244" s="179">
        <f t="shared" si="12"/>
        <v>1.3861178243793753</v>
      </c>
      <c r="O244" s="179">
        <f t="shared" si="12"/>
        <v>1.1913510274182828</v>
      </c>
      <c r="P244" s="179">
        <f t="shared" si="12"/>
        <v>0.73550820519082238</v>
      </c>
    </row>
    <row r="245" spans="2:16" ht="12.75" customHeight="1" x14ac:dyDescent="0.25">
      <c r="B245" s="184" t="s">
        <v>201</v>
      </c>
      <c r="C245" s="183">
        <f t="shared" si="12"/>
        <v>37.472220823488946</v>
      </c>
      <c r="D245" s="179">
        <f t="shared" si="12"/>
        <v>23.234374817136487</v>
      </c>
      <c r="E245" s="179">
        <f t="shared" si="12"/>
        <v>16.184674218463911</v>
      </c>
      <c r="F245" s="179">
        <f t="shared" si="12"/>
        <v>13.099328646845072</v>
      </c>
      <c r="G245" s="179">
        <f t="shared" si="12"/>
        <v>11.273971502113083</v>
      </c>
      <c r="H245" s="179">
        <f t="shared" si="12"/>
        <v>6.9903430808567073</v>
      </c>
      <c r="I245" s="179">
        <f t="shared" si="12"/>
        <v>4.8693552690522841</v>
      </c>
      <c r="J245" s="179">
        <f t="shared" si="12"/>
        <v>3.9410916838100212</v>
      </c>
      <c r="K245" s="179">
        <f t="shared" si="12"/>
        <v>3.3919108779052007</v>
      </c>
      <c r="L245" s="179">
        <f t="shared" si="12"/>
        <v>2.1031293836252059</v>
      </c>
      <c r="M245" s="179">
        <f t="shared" si="12"/>
        <v>1.4650045108228067</v>
      </c>
      <c r="N245" s="179">
        <f t="shared" si="12"/>
        <v>1.1857251679793046</v>
      </c>
      <c r="O245" s="179">
        <f t="shared" si="12"/>
        <v>1.0204974707888208</v>
      </c>
      <c r="P245" s="179">
        <f t="shared" si="12"/>
        <v>0.63275194838157434</v>
      </c>
    </row>
    <row r="246" spans="2:16" ht="12.75" customHeight="1" x14ac:dyDescent="0.25">
      <c r="B246" s="182" t="s">
        <v>202</v>
      </c>
      <c r="C246" s="183">
        <f t="shared" si="12"/>
        <v>22.169420530546109</v>
      </c>
      <c r="D246" s="179">
        <f t="shared" si="12"/>
        <v>13.659621631460606</v>
      </c>
      <c r="E246" s="179">
        <f t="shared" si="12"/>
        <v>9.4698043328958157</v>
      </c>
      <c r="F246" s="179">
        <f t="shared" si="12"/>
        <v>7.6431932112714289</v>
      </c>
      <c r="G246" s="179">
        <f t="shared" si="12"/>
        <v>6.5651301714528794</v>
      </c>
      <c r="H246" s="179">
        <f t="shared" si="12"/>
        <v>4.0450851649356743</v>
      </c>
      <c r="I246" s="179">
        <f t="shared" si="12"/>
        <v>2.8043357316438668</v>
      </c>
      <c r="J246" s="179">
        <f t="shared" si="12"/>
        <v>2.2634131680809366</v>
      </c>
      <c r="K246" s="179">
        <f t="shared" si="12"/>
        <v>1.944161513321216</v>
      </c>
      <c r="L246" s="179">
        <f t="shared" si="12"/>
        <v>1.1978892558704828</v>
      </c>
      <c r="M246" s="179">
        <f t="shared" si="12"/>
        <v>0.83046054800265179</v>
      </c>
      <c r="N246" s="179">
        <f t="shared" si="12"/>
        <v>0.67027471736384026</v>
      </c>
      <c r="O246" s="179">
        <f t="shared" si="12"/>
        <v>0.57573328954161029</v>
      </c>
      <c r="P246" s="179">
        <f t="shared" si="12"/>
        <v>0.35473633083637579</v>
      </c>
    </row>
    <row r="247" spans="2:16" ht="12.75" customHeight="1" x14ac:dyDescent="0.25">
      <c r="B247" s="184" t="s">
        <v>203</v>
      </c>
      <c r="C247" s="183">
        <f t="shared" si="12"/>
        <v>21.211267866240245</v>
      </c>
      <c r="D247" s="179">
        <f t="shared" si="12"/>
        <v>13.016152568839431</v>
      </c>
      <c r="E247" s="179">
        <f t="shared" si="12"/>
        <v>8.995955107532783</v>
      </c>
      <c r="F247" s="179">
        <f t="shared" si="12"/>
        <v>7.2476734126366198</v>
      </c>
      <c r="G247" s="179">
        <f t="shared" si="12"/>
        <v>6.2174446610655396</v>
      </c>
      <c r="H247" s="179">
        <f t="shared" si="12"/>
        <v>3.8152933057598442</v>
      </c>
      <c r="I247" s="179">
        <f t="shared" si="12"/>
        <v>2.6368934383001164</v>
      </c>
      <c r="J247" s="179">
        <f t="shared" si="12"/>
        <v>2.1244372872337691</v>
      </c>
      <c r="K247" s="179">
        <f t="shared" si="12"/>
        <v>1.8224567412558166</v>
      </c>
      <c r="L247" s="179">
        <f t="shared" si="12"/>
        <v>1.1183383824052537</v>
      </c>
      <c r="M247" s="179">
        <f t="shared" si="12"/>
        <v>0.77292593413765787</v>
      </c>
      <c r="N247" s="179">
        <f t="shared" si="12"/>
        <v>0.62271483970568564</v>
      </c>
      <c r="O247" s="179">
        <f t="shared" si="12"/>
        <v>0.5341983330462905</v>
      </c>
      <c r="P247" s="179">
        <f t="shared" si="12"/>
        <v>0.32780723192963435</v>
      </c>
    </row>
    <row r="248" spans="2:16" ht="12.75" customHeight="1" x14ac:dyDescent="0.25">
      <c r="B248" s="184" t="s">
        <v>204</v>
      </c>
      <c r="C248" s="183">
        <f t="shared" si="12"/>
        <v>22.802573544768766</v>
      </c>
      <c r="D248" s="179">
        <f t="shared" si="12"/>
        <v>13.944019890593534</v>
      </c>
      <c r="E248" s="179">
        <f t="shared" si="12"/>
        <v>9.6118935929432041</v>
      </c>
      <c r="F248" s="179">
        <f t="shared" si="12"/>
        <v>7.7319898546329702</v>
      </c>
      <c r="G248" s="179">
        <f t="shared" si="12"/>
        <v>6.6256717336144115</v>
      </c>
      <c r="H248" s="179">
        <f t="shared" si="12"/>
        <v>4.0516697933535664</v>
      </c>
      <c r="I248" s="179">
        <f t="shared" si="12"/>
        <v>2.7928975455440908</v>
      </c>
      <c r="J248" s="179">
        <f t="shared" si="12"/>
        <v>2.246659857224226</v>
      </c>
      <c r="K248" s="179">
        <f t="shared" si="12"/>
        <v>1.925200497015312</v>
      </c>
      <c r="L248" s="179">
        <f t="shared" si="12"/>
        <v>1.1772808876619423</v>
      </c>
      <c r="M248" s="179">
        <f t="shared" si="12"/>
        <v>0.81152341362090841</v>
      </c>
      <c r="N248" s="179">
        <f t="shared" si="12"/>
        <v>0.65280485476042782</v>
      </c>
      <c r="O248" s="179">
        <f t="shared" si="12"/>
        <v>0.55939942434879775</v>
      </c>
      <c r="P248" s="179">
        <f t="shared" si="12"/>
        <v>0.34207878705409145</v>
      </c>
    </row>
    <row r="249" spans="2:16" ht="12.75" customHeight="1" x14ac:dyDescent="0.25">
      <c r="B249" s="182" t="s">
        <v>205</v>
      </c>
      <c r="C249" s="183">
        <f t="shared" si="12"/>
        <v>38.207818960549062</v>
      </c>
      <c r="D249" s="179">
        <f t="shared" si="12"/>
        <v>24.090992654650179</v>
      </c>
      <c r="E249" s="179">
        <f t="shared" si="12"/>
        <v>16.995558716166219</v>
      </c>
      <c r="F249" s="179">
        <f t="shared" si="12"/>
        <v>13.85805777135875</v>
      </c>
      <c r="G249" s="179">
        <f t="shared" si="12"/>
        <v>11.989917568585479</v>
      </c>
      <c r="H249" s="179">
        <f t="shared" si="12"/>
        <v>7.5599451613006501</v>
      </c>
      <c r="I249" s="179">
        <f t="shared" si="12"/>
        <v>5.3333415406226967</v>
      </c>
      <c r="J249" s="179">
        <f t="shared" si="12"/>
        <v>4.3487687824015797</v>
      </c>
      <c r="K249" s="179">
        <f t="shared" si="12"/>
        <v>3.7625315239770742</v>
      </c>
      <c r="L249" s="179">
        <f t="shared" si="12"/>
        <v>2.3723709380170011</v>
      </c>
      <c r="M249" s="179">
        <f t="shared" si="12"/>
        <v>1.6736450071438449</v>
      </c>
      <c r="N249" s="179">
        <f t="shared" si="12"/>
        <v>1.3646782424212873</v>
      </c>
      <c r="O249" s="179">
        <f t="shared" si="12"/>
        <v>1.1807123266645947</v>
      </c>
      <c r="P249" s="179">
        <f t="shared" si="12"/>
        <v>0.74446887476884371</v>
      </c>
    </row>
    <row r="250" spans="2:16" ht="12.75" customHeight="1" x14ac:dyDescent="0.25">
      <c r="B250" s="184" t="s">
        <v>206</v>
      </c>
      <c r="C250" s="183">
        <f t="shared" si="12"/>
        <v>43.64151301311594</v>
      </c>
      <c r="D250" s="179">
        <f t="shared" si="12"/>
        <v>26.920135046732842</v>
      </c>
      <c r="E250" s="179">
        <f t="shared" si="12"/>
        <v>18.678955674140816</v>
      </c>
      <c r="F250" s="179">
        <f t="shared" si="12"/>
        <v>15.083586825996315</v>
      </c>
      <c r="G250" s="179">
        <f t="shared" si="12"/>
        <v>12.960684798602545</v>
      </c>
      <c r="H250" s="179">
        <f t="shared" si="12"/>
        <v>7.9947591407213441</v>
      </c>
      <c r="I250" s="179">
        <f t="shared" si="12"/>
        <v>5.5472883533357349</v>
      </c>
      <c r="J250" s="179">
        <f t="shared" si="12"/>
        <v>4.4795333843109209</v>
      </c>
      <c r="K250" s="179">
        <f t="shared" si="12"/>
        <v>3.8490725653403226</v>
      </c>
      <c r="L250" s="179">
        <f t="shared" si="12"/>
        <v>2.3742887473331851</v>
      </c>
      <c r="M250" s="179">
        <f t="shared" si="12"/>
        <v>1.6474372878166659</v>
      </c>
      <c r="N250" s="179">
        <f t="shared" si="12"/>
        <v>1.3303347255953879</v>
      </c>
      <c r="O250" s="179">
        <f t="shared" si="12"/>
        <v>1.1431000632661763</v>
      </c>
      <c r="P250" s="179">
        <f t="shared" si="12"/>
        <v>0.70511780986617034</v>
      </c>
    </row>
    <row r="251" spans="2:16" ht="12.75" customHeight="1" x14ac:dyDescent="0.25">
      <c r="B251" s="184" t="s">
        <v>207</v>
      </c>
      <c r="C251" s="183">
        <f t="shared" si="12"/>
        <v>36.571405325440878</v>
      </c>
      <c r="D251" s="179">
        <f t="shared" si="12"/>
        <v>21.794706698441193</v>
      </c>
      <c r="E251" s="179">
        <f t="shared" si="12"/>
        <v>14.733417278273656</v>
      </c>
      <c r="F251" s="179">
        <f t="shared" si="12"/>
        <v>11.717421560806669</v>
      </c>
      <c r="G251" s="179">
        <f t="shared" si="12"/>
        <v>9.9599222737536781</v>
      </c>
      <c r="H251" s="179">
        <f t="shared" si="12"/>
        <v>5.9356096043901765</v>
      </c>
      <c r="I251" s="179">
        <f t="shared" si="12"/>
        <v>4.012525349041014</v>
      </c>
      <c r="J251" s="179">
        <f t="shared" si="12"/>
        <v>3.1911436532425079</v>
      </c>
      <c r="K251" s="179">
        <f t="shared" si="12"/>
        <v>2.7125031378054851</v>
      </c>
      <c r="L251" s="179">
        <f t="shared" si="12"/>
        <v>1.6165145905931706</v>
      </c>
      <c r="M251" s="179">
        <f t="shared" si="12"/>
        <v>1.0927783672046543</v>
      </c>
      <c r="N251" s="179">
        <f t="shared" si="12"/>
        <v>0.86908179950545961</v>
      </c>
      <c r="O251" s="179">
        <f t="shared" si="12"/>
        <v>0.73872798103992199</v>
      </c>
      <c r="P251" s="179">
        <f t="shared" si="12"/>
        <v>0.44024448974337071</v>
      </c>
    </row>
    <row r="252" spans="2:16" ht="12.75" customHeight="1" x14ac:dyDescent="0.25">
      <c r="B252" s="184" t="s">
        <v>208</v>
      </c>
      <c r="C252" s="183">
        <f t="shared" si="12"/>
        <v>40.291836877827372</v>
      </c>
      <c r="D252" s="179">
        <f t="shared" si="12"/>
        <v>25.270050544687905</v>
      </c>
      <c r="E252" s="179">
        <f t="shared" si="12"/>
        <v>17.755660760714882</v>
      </c>
      <c r="F252" s="179">
        <f t="shared" si="12"/>
        <v>14.443753308685627</v>
      </c>
      <c r="G252" s="179">
        <f t="shared" si="12"/>
        <v>12.475775958266249</v>
      </c>
      <c r="H252" s="179">
        <f t="shared" si="12"/>
        <v>7.8245002829116537</v>
      </c>
      <c r="I252" s="179">
        <f t="shared" si="12"/>
        <v>5.4977797689724728</v>
      </c>
      <c r="J252" s="179">
        <f t="shared" si="12"/>
        <v>4.4722962326592635</v>
      </c>
      <c r="K252" s="179">
        <f t="shared" si="12"/>
        <v>3.8629409285260414</v>
      </c>
      <c r="L252" s="179">
        <f t="shared" si="12"/>
        <v>2.4227416786926215</v>
      </c>
      <c r="M252" s="179">
        <f t="shared" si="12"/>
        <v>1.70230681896099</v>
      </c>
      <c r="N252" s="179">
        <f t="shared" si="12"/>
        <v>1.3847808921404459</v>
      </c>
      <c r="O252" s="179">
        <f t="shared" si="12"/>
        <v>1.1961029652343471</v>
      </c>
      <c r="P252" s="179">
        <f t="shared" si="12"/>
        <v>0.75016640417196223</v>
      </c>
    </row>
    <row r="253" spans="2:16" ht="12.75" customHeight="1" x14ac:dyDescent="0.25">
      <c r="B253" s="184" t="s">
        <v>209</v>
      </c>
      <c r="C253" s="183">
        <f t="shared" si="12"/>
        <v>28.815276993661232</v>
      </c>
      <c r="D253" s="179">
        <f t="shared" si="12"/>
        <v>17.864984881442616</v>
      </c>
      <c r="E253" s="179">
        <f t="shared" si="12"/>
        <v>12.443543658077374</v>
      </c>
      <c r="F253" s="179">
        <f t="shared" si="12"/>
        <v>10.070955982833208</v>
      </c>
      <c r="G253" s="179">
        <f t="shared" si="12"/>
        <v>8.6673333225890836</v>
      </c>
      <c r="H253" s="179">
        <f t="shared" si="12"/>
        <v>5.3736002192357839</v>
      </c>
      <c r="I253" s="179">
        <f t="shared" si="12"/>
        <v>3.7428875183976724</v>
      </c>
      <c r="J253" s="179">
        <f t="shared" si="12"/>
        <v>3.0292380114735633</v>
      </c>
      <c r="K253" s="179">
        <f t="shared" si="12"/>
        <v>2.6070430258709179</v>
      </c>
      <c r="L253" s="179">
        <f t="shared" si="12"/>
        <v>1.616322628191285</v>
      </c>
      <c r="M253" s="179">
        <f t="shared" si="12"/>
        <v>1.1258213383840552</v>
      </c>
      <c r="N253" s="179">
        <f t="shared" si="12"/>
        <v>0.91116304607010834</v>
      </c>
      <c r="O253" s="179">
        <f t="shared" si="12"/>
        <v>0.78417121919477639</v>
      </c>
      <c r="P253" s="179">
        <f t="shared" si="12"/>
        <v>0.48617290676951791</v>
      </c>
    </row>
    <row r="254" spans="2:16" ht="12.75" customHeight="1" x14ac:dyDescent="0.25">
      <c r="B254" s="184" t="s">
        <v>210</v>
      </c>
      <c r="C254" s="183">
        <f t="shared" si="12"/>
        <v>24.930073391977491</v>
      </c>
      <c r="D254" s="179">
        <f t="shared" si="12"/>
        <v>14.947494894848223</v>
      </c>
      <c r="E254" s="179">
        <f t="shared" si="12"/>
        <v>10.151133408216888</v>
      </c>
      <c r="F254" s="179">
        <f t="shared" si="12"/>
        <v>8.0948595599051245</v>
      </c>
      <c r="G254" s="179">
        <f t="shared" si="12"/>
        <v>6.893831387554612</v>
      </c>
      <c r="H254" s="179">
        <f t="shared" si="12"/>
        <v>4.1333817133718194</v>
      </c>
      <c r="I254" s="179">
        <f t="shared" si="12"/>
        <v>2.8070596106363466</v>
      </c>
      <c r="J254" s="179">
        <f t="shared" si="12"/>
        <v>2.2384449509835163</v>
      </c>
      <c r="K254" s="179">
        <f t="shared" si="12"/>
        <v>1.9063285716329557</v>
      </c>
      <c r="L254" s="179">
        <f t="shared" si="12"/>
        <v>1.1429904815906631</v>
      </c>
      <c r="M254" s="179">
        <f t="shared" si="12"/>
        <v>0.77622698282023483</v>
      </c>
      <c r="N254" s="179">
        <f t="shared" si="12"/>
        <v>0.61898983688388065</v>
      </c>
      <c r="O254" s="179">
        <f t="shared" si="12"/>
        <v>0.52715078433521578</v>
      </c>
      <c r="P254" s="179">
        <f t="shared" si="12"/>
        <v>0.31606740717424131</v>
      </c>
    </row>
    <row r="255" spans="2:16" ht="12.75" customHeight="1" x14ac:dyDescent="0.25">
      <c r="B255" s="182" t="s">
        <v>211</v>
      </c>
      <c r="C255" s="183">
        <f t="shared" si="12"/>
        <v>37.948399901368447</v>
      </c>
      <c r="D255" s="179">
        <f t="shared" si="12"/>
        <v>23.645250886204767</v>
      </c>
      <c r="E255" s="179">
        <f t="shared" si="12"/>
        <v>16.532074262780601</v>
      </c>
      <c r="F255" s="179">
        <f t="shared" si="12"/>
        <v>13.409558424534564</v>
      </c>
      <c r="G255" s="179">
        <f t="shared" si="12"/>
        <v>11.558747282717489</v>
      </c>
      <c r="H255" s="179">
        <f t="shared" si="12"/>
        <v>7.2021344810440118</v>
      </c>
      <c r="I255" s="179">
        <f t="shared" si="12"/>
        <v>5.0355237364226335</v>
      </c>
      <c r="J255" s="179">
        <f t="shared" si="12"/>
        <v>4.084433003891716</v>
      </c>
      <c r="K255" s="179">
        <f t="shared" si="12"/>
        <v>3.5206922846017354</v>
      </c>
      <c r="L255" s="179">
        <f t="shared" si="12"/>
        <v>2.1937065219851735</v>
      </c>
      <c r="M255" s="179">
        <f t="shared" si="12"/>
        <v>1.5337760342125983</v>
      </c>
      <c r="N255" s="179">
        <f t="shared" si="12"/>
        <v>1.2440822013017885</v>
      </c>
      <c r="O255" s="179">
        <f t="shared" si="12"/>
        <v>1.0723717596445299</v>
      </c>
      <c r="P255" s="179">
        <f t="shared" si="12"/>
        <v>0.66818362212846349</v>
      </c>
    </row>
    <row r="256" spans="2:16" ht="12.75" customHeight="1" x14ac:dyDescent="0.25">
      <c r="B256" s="184" t="s">
        <v>212</v>
      </c>
      <c r="C256" s="183">
        <f t="shared" ref="C256:P271" si="13">100*SQRT(EXP($M119+$N119*LN(C$143*1000)))</f>
        <v>38.713091475292991</v>
      </c>
      <c r="D256" s="179">
        <f t="shared" si="13"/>
        <v>23.303134936179617</v>
      </c>
      <c r="E256" s="179">
        <f t="shared" si="13"/>
        <v>15.872863329491443</v>
      </c>
      <c r="F256" s="179">
        <f t="shared" si="13"/>
        <v>12.679656034156791</v>
      </c>
      <c r="G256" s="179">
        <f t="shared" si="13"/>
        <v>10.81175519803341</v>
      </c>
      <c r="H256" s="179">
        <f t="shared" si="13"/>
        <v>6.508077259536595</v>
      </c>
      <c r="I256" s="179">
        <f t="shared" si="13"/>
        <v>4.4329581046201998</v>
      </c>
      <c r="J256" s="179">
        <f t="shared" si="13"/>
        <v>3.5411622221919972</v>
      </c>
      <c r="K256" s="179">
        <f t="shared" si="13"/>
        <v>3.0194966614021346</v>
      </c>
      <c r="L256" s="179">
        <f t="shared" si="13"/>
        <v>1.8175695987726699</v>
      </c>
      <c r="M256" s="179">
        <f t="shared" si="13"/>
        <v>1.2380323039011212</v>
      </c>
      <c r="N256" s="179">
        <f t="shared" si="13"/>
        <v>0.9889724019405266</v>
      </c>
      <c r="O256" s="179">
        <f t="shared" si="13"/>
        <v>0.8432821425587792</v>
      </c>
      <c r="P256" s="179">
        <f t="shared" si="13"/>
        <v>0.50760910091252742</v>
      </c>
    </row>
    <row r="257" spans="2:16" ht="12.75" customHeight="1" x14ac:dyDescent="0.25">
      <c r="B257" s="184" t="s">
        <v>213</v>
      </c>
      <c r="C257" s="183">
        <f t="shared" si="13"/>
        <v>39.679550738237914</v>
      </c>
      <c r="D257" s="179">
        <f t="shared" si="13"/>
        <v>24.135709888038072</v>
      </c>
      <c r="E257" s="179">
        <f t="shared" si="13"/>
        <v>16.570399789223003</v>
      </c>
      <c r="F257" s="179">
        <f t="shared" si="13"/>
        <v>13.298197034711762</v>
      </c>
      <c r="G257" s="179">
        <f t="shared" si="13"/>
        <v>11.376427312410057</v>
      </c>
      <c r="H257" s="179">
        <f t="shared" si="13"/>
        <v>6.9198905750230608</v>
      </c>
      <c r="I257" s="179">
        <f t="shared" si="13"/>
        <v>4.7508589495698983</v>
      </c>
      <c r="J257" s="179">
        <f t="shared" si="13"/>
        <v>3.8126936705892698</v>
      </c>
      <c r="K257" s="179">
        <f t="shared" si="13"/>
        <v>3.2617077559254879</v>
      </c>
      <c r="L257" s="179">
        <f t="shared" si="13"/>
        <v>1.9839849663599605</v>
      </c>
      <c r="M257" s="179">
        <f t="shared" si="13"/>
        <v>1.3621071939005247</v>
      </c>
      <c r="N257" s="179">
        <f t="shared" si="13"/>
        <v>1.0931281126160972</v>
      </c>
      <c r="O257" s="179">
        <f t="shared" si="13"/>
        <v>0.93515628350731395</v>
      </c>
      <c r="P257" s="179">
        <f t="shared" si="13"/>
        <v>0.5688234956994549</v>
      </c>
    </row>
    <row r="258" spans="2:16" ht="12.75" customHeight="1" x14ac:dyDescent="0.25">
      <c r="B258" s="184" t="s">
        <v>214</v>
      </c>
      <c r="C258" s="183">
        <f t="shared" si="13"/>
        <v>39.580888558439007</v>
      </c>
      <c r="D258" s="179">
        <f t="shared" si="13"/>
        <v>24.303994166000365</v>
      </c>
      <c r="E258" s="179">
        <f t="shared" si="13"/>
        <v>16.805489656663759</v>
      </c>
      <c r="F258" s="179">
        <f t="shared" si="13"/>
        <v>13.543305893107188</v>
      </c>
      <c r="G258" s="179">
        <f t="shared" si="13"/>
        <v>11.62049664228957</v>
      </c>
      <c r="H258" s="179">
        <f t="shared" si="13"/>
        <v>7.1353749975382321</v>
      </c>
      <c r="I258" s="179">
        <f t="shared" si="13"/>
        <v>4.9338997490913137</v>
      </c>
      <c r="J258" s="179">
        <f t="shared" si="13"/>
        <v>3.9761598687707567</v>
      </c>
      <c r="K258" s="179">
        <f t="shared" si="13"/>
        <v>3.4116450421291113</v>
      </c>
      <c r="L258" s="179">
        <f t="shared" si="13"/>
        <v>2.094864572783611</v>
      </c>
      <c r="M258" s="179">
        <f t="shared" si="13"/>
        <v>1.4485365931858238</v>
      </c>
      <c r="N258" s="179">
        <f t="shared" si="13"/>
        <v>1.1673551071507164</v>
      </c>
      <c r="O258" s="179">
        <f t="shared" si="13"/>
        <v>1.0016200040130867</v>
      </c>
      <c r="P258" s="179">
        <f t="shared" si="13"/>
        <v>0.61502830332223846</v>
      </c>
    </row>
    <row r="259" spans="2:16" ht="12.75" customHeight="1" x14ac:dyDescent="0.25">
      <c r="B259" s="184" t="s">
        <v>215</v>
      </c>
      <c r="C259" s="183">
        <f t="shared" si="13"/>
        <v>38.76563561555993</v>
      </c>
      <c r="D259" s="179">
        <f t="shared" si="13"/>
        <v>23.492902749852629</v>
      </c>
      <c r="E259" s="179">
        <f t="shared" si="13"/>
        <v>16.084091869822906</v>
      </c>
      <c r="F259" s="179">
        <f t="shared" si="13"/>
        <v>12.886848880393472</v>
      </c>
      <c r="G259" s="179">
        <f t="shared" si="13"/>
        <v>11.011751678005229</v>
      </c>
      <c r="H259" s="179">
        <f t="shared" si="13"/>
        <v>6.6733850011494757</v>
      </c>
      <c r="I259" s="179">
        <f t="shared" si="13"/>
        <v>4.5688410063273146</v>
      </c>
      <c r="J259" s="179">
        <f t="shared" si="13"/>
        <v>3.660633381332036</v>
      </c>
      <c r="K259" s="179">
        <f t="shared" si="13"/>
        <v>3.1279939846872962</v>
      </c>
      <c r="L259" s="179">
        <f t="shared" si="13"/>
        <v>1.8956391999641744</v>
      </c>
      <c r="M259" s="179">
        <f t="shared" si="13"/>
        <v>1.2978232349109202</v>
      </c>
      <c r="N259" s="179">
        <f t="shared" si="13"/>
        <v>1.0398381231047114</v>
      </c>
      <c r="O259" s="179">
        <f t="shared" si="13"/>
        <v>0.88853677910146389</v>
      </c>
      <c r="P259" s="179">
        <f t="shared" si="13"/>
        <v>0.53847454864687772</v>
      </c>
    </row>
    <row r="260" spans="2:16" ht="12.75" customHeight="1" x14ac:dyDescent="0.25">
      <c r="B260" s="184" t="s">
        <v>216</v>
      </c>
      <c r="C260" s="183">
        <f t="shared" si="13"/>
        <v>32.731474192663704</v>
      </c>
      <c r="D260" s="179">
        <f t="shared" si="13"/>
        <v>19.481067710471372</v>
      </c>
      <c r="E260" s="179">
        <f t="shared" si="13"/>
        <v>13.156486846941915</v>
      </c>
      <c r="F260" s="179">
        <f t="shared" si="13"/>
        <v>10.45730388976432</v>
      </c>
      <c r="G260" s="179">
        <f t="shared" si="13"/>
        <v>8.8851981177969712</v>
      </c>
      <c r="H260" s="179">
        <f t="shared" si="13"/>
        <v>5.2882783444123671</v>
      </c>
      <c r="I260" s="179">
        <f t="shared" si="13"/>
        <v>3.5714246013236401</v>
      </c>
      <c r="J260" s="179">
        <f t="shared" si="13"/>
        <v>2.8387116416342337</v>
      </c>
      <c r="K260" s="179">
        <f t="shared" si="13"/>
        <v>2.4119520290411387</v>
      </c>
      <c r="L260" s="179">
        <f t="shared" si="13"/>
        <v>1.4355418431685187</v>
      </c>
      <c r="M260" s="179">
        <f t="shared" si="13"/>
        <v>0.96948933490588407</v>
      </c>
      <c r="N260" s="179">
        <f t="shared" si="13"/>
        <v>0.77058904181193655</v>
      </c>
      <c r="O260" s="179">
        <f t="shared" si="13"/>
        <v>0.65474202299926654</v>
      </c>
      <c r="P260" s="179">
        <f t="shared" si="13"/>
        <v>0.38968833508264605</v>
      </c>
    </row>
    <row r="261" spans="2:16" ht="12.75" customHeight="1" x14ac:dyDescent="0.25">
      <c r="B261" s="184" t="s">
        <v>217</v>
      </c>
      <c r="C261" s="183">
        <f t="shared" si="13"/>
        <v>26.494242536513319</v>
      </c>
      <c r="D261" s="179">
        <f t="shared" si="13"/>
        <v>16.167988562095868</v>
      </c>
      <c r="E261" s="179">
        <f t="shared" si="13"/>
        <v>11.127469189852924</v>
      </c>
      <c r="F261" s="179">
        <f t="shared" si="13"/>
        <v>8.9429463073138198</v>
      </c>
      <c r="G261" s="179">
        <f t="shared" si="13"/>
        <v>7.6583781647032083</v>
      </c>
      <c r="H261" s="179">
        <f t="shared" si="13"/>
        <v>4.6734897365147035</v>
      </c>
      <c r="I261" s="179">
        <f t="shared" si="13"/>
        <v>3.2164862594026906</v>
      </c>
      <c r="J261" s="179">
        <f t="shared" si="13"/>
        <v>2.5850319983165124</v>
      </c>
      <c r="K261" s="179">
        <f t="shared" si="13"/>
        <v>2.2137170380611098</v>
      </c>
      <c r="L261" s="179">
        <f t="shared" si="13"/>
        <v>1.3509105497831293</v>
      </c>
      <c r="M261" s="179">
        <f t="shared" si="13"/>
        <v>0.92975174142567607</v>
      </c>
      <c r="N261" s="179">
        <f t="shared" si="13"/>
        <v>0.7472247067898854</v>
      </c>
      <c r="O261" s="179">
        <f t="shared" si="13"/>
        <v>0.63989307124950023</v>
      </c>
      <c r="P261" s="179">
        <f t="shared" si="13"/>
        <v>0.39049177732362678</v>
      </c>
    </row>
    <row r="262" spans="2:16" ht="12.75" customHeight="1" x14ac:dyDescent="0.25">
      <c r="B262" s="184" t="s">
        <v>218</v>
      </c>
      <c r="C262" s="183">
        <f t="shared" si="13"/>
        <v>40.46291899786462</v>
      </c>
      <c r="D262" s="179">
        <f t="shared" si="13"/>
        <v>24.797318178375388</v>
      </c>
      <c r="E262" s="179">
        <f t="shared" si="13"/>
        <v>17.121401516108087</v>
      </c>
      <c r="F262" s="179">
        <f t="shared" si="13"/>
        <v>13.786025706121851</v>
      </c>
      <c r="G262" s="179">
        <f t="shared" si="13"/>
        <v>11.821536013173572</v>
      </c>
      <c r="H262" s="179">
        <f t="shared" si="13"/>
        <v>7.2447168206341894</v>
      </c>
      <c r="I262" s="179">
        <f t="shared" si="13"/>
        <v>5.002141951977265</v>
      </c>
      <c r="J262" s="179">
        <f t="shared" si="13"/>
        <v>4.0276876557535806</v>
      </c>
      <c r="K262" s="179">
        <f t="shared" si="13"/>
        <v>3.4537477070829965</v>
      </c>
      <c r="L262" s="179">
        <f t="shared" si="13"/>
        <v>2.1165966994346403</v>
      </c>
      <c r="M262" s="179">
        <f t="shared" si="13"/>
        <v>1.4614121445718327</v>
      </c>
      <c r="N262" s="179">
        <f t="shared" si="13"/>
        <v>1.1767182361415476</v>
      </c>
      <c r="O262" s="179">
        <f t="shared" si="13"/>
        <v>1.0090375067071162</v>
      </c>
      <c r="P262" s="179">
        <f t="shared" si="13"/>
        <v>0.61837911666855805</v>
      </c>
    </row>
    <row r="263" spans="2:16" ht="12.75" customHeight="1" x14ac:dyDescent="0.25">
      <c r="B263" s="184" t="s">
        <v>219</v>
      </c>
      <c r="C263" s="183">
        <f t="shared" si="13"/>
        <v>33.814502110301056</v>
      </c>
      <c r="D263" s="179">
        <f t="shared" si="13"/>
        <v>20.178671644200438</v>
      </c>
      <c r="E263" s="179">
        <f t="shared" si="13"/>
        <v>13.654755724709874</v>
      </c>
      <c r="F263" s="179">
        <f t="shared" si="13"/>
        <v>10.865988528463607</v>
      </c>
      <c r="G263" s="179">
        <f t="shared" si="13"/>
        <v>9.2400707632846384</v>
      </c>
      <c r="H263" s="179">
        <f t="shared" si="13"/>
        <v>5.513976024053231</v>
      </c>
      <c r="I263" s="179">
        <f t="shared" si="13"/>
        <v>3.7312662105780166</v>
      </c>
      <c r="J263" s="179">
        <f t="shared" si="13"/>
        <v>2.9692142912095965</v>
      </c>
      <c r="K263" s="179">
        <f t="shared" si="13"/>
        <v>2.5249198533814377</v>
      </c>
      <c r="L263" s="179">
        <f t="shared" si="13"/>
        <v>1.5067360295033239</v>
      </c>
      <c r="M263" s="179">
        <f t="shared" si="13"/>
        <v>1.0195969678906169</v>
      </c>
      <c r="N263" s="179">
        <f t="shared" si="13"/>
        <v>0.81136046518262472</v>
      </c>
      <c r="O263" s="179">
        <f t="shared" si="13"/>
        <v>0.68995361933066957</v>
      </c>
      <c r="P263" s="179">
        <f t="shared" si="13"/>
        <v>0.41172711899726655</v>
      </c>
    </row>
    <row r="264" spans="2:16" ht="12.75" customHeight="1" x14ac:dyDescent="0.25">
      <c r="B264" s="184" t="s">
        <v>220</v>
      </c>
      <c r="C264" s="183">
        <f t="shared" si="13"/>
        <v>35.035213894016984</v>
      </c>
      <c r="D264" s="179">
        <f t="shared" si="13"/>
        <v>21.413472984368521</v>
      </c>
      <c r="E264" s="179">
        <f t="shared" si="13"/>
        <v>14.755036615495399</v>
      </c>
      <c r="F264" s="179">
        <f t="shared" si="13"/>
        <v>11.866549856817889</v>
      </c>
      <c r="G264" s="179">
        <f t="shared" si="13"/>
        <v>10.167015209701646</v>
      </c>
      <c r="H264" s="179">
        <f t="shared" si="13"/>
        <v>6.2140652596897423</v>
      </c>
      <c r="I264" s="179">
        <f t="shared" si="13"/>
        <v>4.2818257694457786</v>
      </c>
      <c r="J264" s="179">
        <f t="shared" si="13"/>
        <v>3.4436037195580997</v>
      </c>
      <c r="K264" s="179">
        <f t="shared" si="13"/>
        <v>2.950408654189983</v>
      </c>
      <c r="L264" s="179">
        <f t="shared" si="13"/>
        <v>1.8032855800584497</v>
      </c>
      <c r="M264" s="179">
        <f t="shared" si="13"/>
        <v>1.2425609232738832</v>
      </c>
      <c r="N264" s="179">
        <f t="shared" si="13"/>
        <v>0.99931376182953291</v>
      </c>
      <c r="O264" s="179">
        <f t="shared" si="13"/>
        <v>0.85619142365525991</v>
      </c>
      <c r="P264" s="179">
        <f t="shared" si="13"/>
        <v>0.52330298240367967</v>
      </c>
    </row>
    <row r="265" spans="2:16" ht="12.75" customHeight="1" x14ac:dyDescent="0.25">
      <c r="B265" s="182" t="s">
        <v>221</v>
      </c>
      <c r="C265" s="183">
        <f t="shared" si="13"/>
        <v>38.557882584577371</v>
      </c>
      <c r="D265" s="179">
        <f t="shared" si="13"/>
        <v>24.36060155061281</v>
      </c>
      <c r="E265" s="179">
        <f t="shared" si="13"/>
        <v>17.211895174613943</v>
      </c>
      <c r="F265" s="179">
        <f t="shared" si="13"/>
        <v>14.046937488378052</v>
      </c>
      <c r="G265" s="179">
        <f t="shared" si="13"/>
        <v>12.161002464836359</v>
      </c>
      <c r="H265" s="179">
        <f t="shared" si="13"/>
        <v>7.6832366209962668</v>
      </c>
      <c r="I265" s="179">
        <f t="shared" si="13"/>
        <v>5.4285631267186893</v>
      </c>
      <c r="J265" s="179">
        <f t="shared" si="13"/>
        <v>4.4303480888729014</v>
      </c>
      <c r="K265" s="179">
        <f t="shared" si="13"/>
        <v>3.8355317003042657</v>
      </c>
      <c r="L265" s="179">
        <f t="shared" si="13"/>
        <v>2.4232622027649868</v>
      </c>
      <c r="M265" s="179">
        <f t="shared" si="13"/>
        <v>1.7121471704193556</v>
      </c>
      <c r="N265" s="179">
        <f t="shared" si="13"/>
        <v>1.3973141266428526</v>
      </c>
      <c r="O265" s="179">
        <f t="shared" si="13"/>
        <v>1.2097114087902525</v>
      </c>
      <c r="P265" s="179">
        <f t="shared" si="13"/>
        <v>0.7642872389615385</v>
      </c>
    </row>
    <row r="266" spans="2:16" ht="12.75" customHeight="1" x14ac:dyDescent="0.25">
      <c r="B266" s="184" t="s">
        <v>222</v>
      </c>
      <c r="C266" s="183">
        <f t="shared" si="13"/>
        <v>44.304379039698894</v>
      </c>
      <c r="D266" s="179">
        <f t="shared" si="13"/>
        <v>27.570659756788224</v>
      </c>
      <c r="E266" s="179">
        <f t="shared" si="13"/>
        <v>19.258149613931604</v>
      </c>
      <c r="F266" s="179">
        <f t="shared" si="13"/>
        <v>15.611992269625091</v>
      </c>
      <c r="G266" s="179">
        <f t="shared" si="13"/>
        <v>13.451848081410533</v>
      </c>
      <c r="H266" s="179">
        <f t="shared" si="13"/>
        <v>8.371098627073664</v>
      </c>
      <c r="I266" s="179">
        <f t="shared" si="13"/>
        <v>5.8472256817673633</v>
      </c>
      <c r="J266" s="179">
        <f t="shared" si="13"/>
        <v>4.7401668370292063</v>
      </c>
      <c r="K266" s="179">
        <f t="shared" si="13"/>
        <v>4.0842964223289613</v>
      </c>
      <c r="L266" s="179">
        <f t="shared" si="13"/>
        <v>2.5416617825745433</v>
      </c>
      <c r="M266" s="179">
        <f t="shared" si="13"/>
        <v>1.7753547905135336</v>
      </c>
      <c r="N266" s="179">
        <f t="shared" si="13"/>
        <v>1.439225773035246</v>
      </c>
      <c r="O266" s="179">
        <f t="shared" si="13"/>
        <v>1.2400881398966839</v>
      </c>
      <c r="P266" s="179">
        <f t="shared" si="13"/>
        <v>0.7717081000702859</v>
      </c>
    </row>
    <row r="267" spans="2:16" ht="12.75" customHeight="1" x14ac:dyDescent="0.25">
      <c r="B267" s="184" t="s">
        <v>223</v>
      </c>
      <c r="C267" s="183">
        <f t="shared" si="13"/>
        <v>26.973420681775913</v>
      </c>
      <c r="D267" s="179">
        <f t="shared" si="13"/>
        <v>16.307268608438736</v>
      </c>
      <c r="E267" s="179">
        <f t="shared" si="13"/>
        <v>11.144251390858834</v>
      </c>
      <c r="F267" s="179">
        <f t="shared" si="13"/>
        <v>8.9194661203191732</v>
      </c>
      <c r="G267" s="179">
        <f t="shared" si="13"/>
        <v>7.6158884755470684</v>
      </c>
      <c r="H267" s="179">
        <f t="shared" si="13"/>
        <v>4.6043229195090065</v>
      </c>
      <c r="I267" s="179">
        <f t="shared" si="13"/>
        <v>3.1465558906136186</v>
      </c>
      <c r="J267" s="179">
        <f t="shared" si="13"/>
        <v>2.5183924588276931</v>
      </c>
      <c r="K267" s="179">
        <f t="shared" si="13"/>
        <v>2.1503300584771021</v>
      </c>
      <c r="L267" s="179">
        <f t="shared" si="13"/>
        <v>1.3000208714379937</v>
      </c>
      <c r="M267" s="179">
        <f t="shared" si="13"/>
        <v>0.8884234234770132</v>
      </c>
      <c r="N267" s="179">
        <f t="shared" si="13"/>
        <v>0.71106280254061116</v>
      </c>
      <c r="O267" s="179">
        <f t="shared" si="13"/>
        <v>0.60714115959503889</v>
      </c>
      <c r="P267" s="179">
        <f t="shared" si="13"/>
        <v>0.36705815289658705</v>
      </c>
    </row>
    <row r="268" spans="2:16" ht="12.75" customHeight="1" x14ac:dyDescent="0.25">
      <c r="B268" s="184" t="s">
        <v>224</v>
      </c>
      <c r="C268" s="183">
        <f t="shared" si="13"/>
        <v>42.922041988466937</v>
      </c>
      <c r="D268" s="179">
        <f t="shared" si="13"/>
        <v>26.052519450328031</v>
      </c>
      <c r="E268" s="179">
        <f t="shared" si="13"/>
        <v>17.857624101501486</v>
      </c>
      <c r="F268" s="179">
        <f t="shared" si="13"/>
        <v>14.317743816888681</v>
      </c>
      <c r="G268" s="179">
        <f t="shared" si="13"/>
        <v>12.240456788009874</v>
      </c>
      <c r="H268" s="179">
        <f t="shared" si="13"/>
        <v>7.4296264524463655</v>
      </c>
      <c r="I268" s="179">
        <f t="shared" si="13"/>
        <v>5.0926159619732534</v>
      </c>
      <c r="J268" s="179">
        <f t="shared" si="13"/>
        <v>4.0831171205580707</v>
      </c>
      <c r="K268" s="179">
        <f t="shared" si="13"/>
        <v>3.4907188809748595</v>
      </c>
      <c r="L268" s="179">
        <f t="shared" si="13"/>
        <v>2.118772018504171</v>
      </c>
      <c r="M268" s="179">
        <f t="shared" si="13"/>
        <v>1.4523061516321283</v>
      </c>
      <c r="N268" s="179">
        <f t="shared" si="13"/>
        <v>1.1644184749645345</v>
      </c>
      <c r="O268" s="179">
        <f t="shared" si="13"/>
        <v>0.99547905090684952</v>
      </c>
      <c r="P268" s="179">
        <f t="shared" si="13"/>
        <v>0.60422887949071502</v>
      </c>
    </row>
    <row r="269" spans="2:16" ht="12.75" customHeight="1" x14ac:dyDescent="0.25">
      <c r="B269" s="184" t="s">
        <v>225</v>
      </c>
      <c r="C269" s="183">
        <f t="shared" si="13"/>
        <v>24.453559738234848</v>
      </c>
      <c r="D269" s="179">
        <f t="shared" si="13"/>
        <v>14.757177005157516</v>
      </c>
      <c r="E269" s="179">
        <f t="shared" si="13"/>
        <v>10.071169091449073</v>
      </c>
      <c r="F269" s="179">
        <f t="shared" si="13"/>
        <v>8.0541723988466245</v>
      </c>
      <c r="G269" s="179">
        <f t="shared" si="13"/>
        <v>6.8731605532081588</v>
      </c>
      <c r="H269" s="179">
        <f t="shared" si="13"/>
        <v>4.1477988462337727</v>
      </c>
      <c r="I269" s="179">
        <f t="shared" si="13"/>
        <v>2.8307028860017271</v>
      </c>
      <c r="J269" s="179">
        <f t="shared" si="13"/>
        <v>2.2637857478858199</v>
      </c>
      <c r="K269" s="179">
        <f t="shared" si="13"/>
        <v>1.9318388200272194</v>
      </c>
      <c r="L269" s="179">
        <f t="shared" si="13"/>
        <v>1.165821570264115</v>
      </c>
      <c r="M269" s="179">
        <f t="shared" si="13"/>
        <v>0.79562548856635251</v>
      </c>
      <c r="N269" s="179">
        <f t="shared" si="13"/>
        <v>0.63628212292362096</v>
      </c>
      <c r="O269" s="179">
        <f t="shared" si="13"/>
        <v>0.54298182003360618</v>
      </c>
      <c r="P269" s="179">
        <f t="shared" si="13"/>
        <v>0.32767739807999435</v>
      </c>
    </row>
    <row r="270" spans="2:16" ht="12.75" customHeight="1" x14ac:dyDescent="0.25">
      <c r="B270" s="184" t="s">
        <v>226</v>
      </c>
      <c r="C270" s="183">
        <f t="shared" si="13"/>
        <v>38.812668196693359</v>
      </c>
      <c r="D270" s="179">
        <f t="shared" si="13"/>
        <v>23.965695769597346</v>
      </c>
      <c r="E270" s="179">
        <f t="shared" si="13"/>
        <v>16.641695479007318</v>
      </c>
      <c r="F270" s="179">
        <f t="shared" si="13"/>
        <v>13.444477067698626</v>
      </c>
      <c r="G270" s="179">
        <f t="shared" si="13"/>
        <v>11.555935245049046</v>
      </c>
      <c r="H270" s="179">
        <f t="shared" si="13"/>
        <v>7.1354545122359641</v>
      </c>
      <c r="I270" s="179">
        <f t="shared" si="13"/>
        <v>4.9548347036758971</v>
      </c>
      <c r="J270" s="179">
        <f t="shared" si="13"/>
        <v>4.0029071335814157</v>
      </c>
      <c r="K270" s="179">
        <f t="shared" si="13"/>
        <v>3.4406199210788517</v>
      </c>
      <c r="L270" s="179">
        <f t="shared" si="13"/>
        <v>2.124482910309597</v>
      </c>
      <c r="M270" s="179">
        <f t="shared" si="13"/>
        <v>1.4752335164238615</v>
      </c>
      <c r="N270" s="179">
        <f t="shared" si="13"/>
        <v>1.1918102459019448</v>
      </c>
      <c r="O270" s="179">
        <f t="shared" si="13"/>
        <v>1.024397003816407</v>
      </c>
      <c r="P270" s="179">
        <f t="shared" si="13"/>
        <v>0.63253540870561986</v>
      </c>
    </row>
    <row r="271" spans="2:16" ht="12.75" customHeight="1" x14ac:dyDescent="0.25">
      <c r="B271" s="182" t="s">
        <v>227</v>
      </c>
      <c r="C271" s="183">
        <f t="shared" si="13"/>
        <v>46.598099015952961</v>
      </c>
      <c r="D271" s="179">
        <f t="shared" si="13"/>
        <v>28.951109131431934</v>
      </c>
      <c r="E271" s="179">
        <f t="shared" si="13"/>
        <v>20.197630746038868</v>
      </c>
      <c r="F271" s="179">
        <f t="shared" si="13"/>
        <v>16.361868443437995</v>
      </c>
      <c r="G271" s="179">
        <f t="shared" si="13"/>
        <v>14.090799972510688</v>
      </c>
      <c r="H271" s="179">
        <f t="shared" si="13"/>
        <v>8.7545263941705951</v>
      </c>
      <c r="I271" s="179">
        <f t="shared" si="13"/>
        <v>6.1075619128503948</v>
      </c>
      <c r="J271" s="179">
        <f t="shared" si="13"/>
        <v>4.9476656834024464</v>
      </c>
      <c r="K271" s="179">
        <f t="shared" si="13"/>
        <v>4.2609172489489993</v>
      </c>
      <c r="L271" s="179">
        <f t="shared" si="13"/>
        <v>2.6472813887126865</v>
      </c>
      <c r="M271" s="179">
        <f t="shared" si="13"/>
        <v>1.8468657531337653</v>
      </c>
      <c r="N271" s="179">
        <f t="shared" si="13"/>
        <v>1.4961247121220904</v>
      </c>
      <c r="O271" s="179">
        <f t="shared" si="13"/>
        <v>1.2884588410743143</v>
      </c>
      <c r="P271" s="179">
        <f t="shared" si="13"/>
        <v>0.80051146521085048</v>
      </c>
    </row>
    <row r="272" spans="2:16" x14ac:dyDescent="0.25">
      <c r="F272" s="158"/>
    </row>
    <row r="273" spans="3:16" x14ac:dyDescent="0.25"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</row>
  </sheetData>
  <sheetProtection algorithmName="SHA-512" hashValue="K/kOLIpdLcdki+g6ywmLv4bVgdAbkgrs4dG8RldFfkKjnuOAFyRyPE5Dmy0OBl9KB/2Roly8C2XRedxWa6Ij6Q==" saltValue="ZuztQe1HbSQ94MI5VCDpRA==" spinCount="100000" sheet="1" objects="1" scenarios="1" selectLockedCells="1" selectUnlockedCells="1"/>
  <mergeCells count="135">
    <mergeCell ref="K133:L133"/>
    <mergeCell ref="K134:L134"/>
    <mergeCell ref="K127:L127"/>
    <mergeCell ref="K128:L128"/>
    <mergeCell ref="K129:L129"/>
    <mergeCell ref="K130:L130"/>
    <mergeCell ref="K131:L131"/>
    <mergeCell ref="K132:L132"/>
    <mergeCell ref="K121:L121"/>
    <mergeCell ref="K122:L122"/>
    <mergeCell ref="K123:L123"/>
    <mergeCell ref="K124:L124"/>
    <mergeCell ref="K125:L125"/>
    <mergeCell ref="K126:L126"/>
    <mergeCell ref="K115:L115"/>
    <mergeCell ref="K116:L116"/>
    <mergeCell ref="K117:L117"/>
    <mergeCell ref="K118:L118"/>
    <mergeCell ref="K119:L119"/>
    <mergeCell ref="K120:L120"/>
    <mergeCell ref="K109:L109"/>
    <mergeCell ref="K110:L110"/>
    <mergeCell ref="K111:L111"/>
    <mergeCell ref="K112:L112"/>
    <mergeCell ref="K113:L113"/>
    <mergeCell ref="K114:L114"/>
    <mergeCell ref="K103:L103"/>
    <mergeCell ref="K104:L104"/>
    <mergeCell ref="K105:L105"/>
    <mergeCell ref="K106:L106"/>
    <mergeCell ref="K107:L107"/>
    <mergeCell ref="K108:L108"/>
    <mergeCell ref="K97:L97"/>
    <mergeCell ref="K98:L98"/>
    <mergeCell ref="K99:L99"/>
    <mergeCell ref="K100:L100"/>
    <mergeCell ref="K101:L101"/>
    <mergeCell ref="K102:L102"/>
    <mergeCell ref="K91:L91"/>
    <mergeCell ref="K92:L92"/>
    <mergeCell ref="K93:L93"/>
    <mergeCell ref="K94:L94"/>
    <mergeCell ref="K95:L95"/>
    <mergeCell ref="K96:L96"/>
    <mergeCell ref="K85:L85"/>
    <mergeCell ref="K86:L86"/>
    <mergeCell ref="K87:L87"/>
    <mergeCell ref="K88:L88"/>
    <mergeCell ref="K89:L89"/>
    <mergeCell ref="K90:L90"/>
    <mergeCell ref="K79:L79"/>
    <mergeCell ref="K80:L80"/>
    <mergeCell ref="K81:L81"/>
    <mergeCell ref="K82:L82"/>
    <mergeCell ref="K83:L83"/>
    <mergeCell ref="K84:L84"/>
    <mergeCell ref="K73:L73"/>
    <mergeCell ref="K74:L74"/>
    <mergeCell ref="K75:L75"/>
    <mergeCell ref="K76:L76"/>
    <mergeCell ref="K77:L77"/>
    <mergeCell ref="K78:L78"/>
    <mergeCell ref="K67:L67"/>
    <mergeCell ref="K68:L68"/>
    <mergeCell ref="K69:L69"/>
    <mergeCell ref="K70:L70"/>
    <mergeCell ref="K71:L71"/>
    <mergeCell ref="K72:L72"/>
    <mergeCell ref="K61:L61"/>
    <mergeCell ref="K62:L62"/>
    <mergeCell ref="K63:L63"/>
    <mergeCell ref="K64:L64"/>
    <mergeCell ref="K65:L65"/>
    <mergeCell ref="K66:L66"/>
    <mergeCell ref="K55:L55"/>
    <mergeCell ref="K56:L56"/>
    <mergeCell ref="K57:L57"/>
    <mergeCell ref="K58:L58"/>
    <mergeCell ref="K59:L59"/>
    <mergeCell ref="K60:L60"/>
    <mergeCell ref="K49:L49"/>
    <mergeCell ref="K50:L50"/>
    <mergeCell ref="K51:L51"/>
    <mergeCell ref="K52:L52"/>
    <mergeCell ref="K53:L53"/>
    <mergeCell ref="K54:L54"/>
    <mergeCell ref="K43:L43"/>
    <mergeCell ref="K44:L44"/>
    <mergeCell ref="K45:L45"/>
    <mergeCell ref="K46:L46"/>
    <mergeCell ref="K47:L47"/>
    <mergeCell ref="K48:L48"/>
    <mergeCell ref="K37:L37"/>
    <mergeCell ref="K38:L38"/>
    <mergeCell ref="K39:L39"/>
    <mergeCell ref="K40:L40"/>
    <mergeCell ref="K41:L41"/>
    <mergeCell ref="K42:L42"/>
    <mergeCell ref="K33:L33"/>
    <mergeCell ref="K34:L34"/>
    <mergeCell ref="K35:L35"/>
    <mergeCell ref="K36:L36"/>
    <mergeCell ref="K25:L25"/>
    <mergeCell ref="K26:L26"/>
    <mergeCell ref="K27:L27"/>
    <mergeCell ref="K28:L28"/>
    <mergeCell ref="K29:L29"/>
    <mergeCell ref="K30:L30"/>
    <mergeCell ref="K24:L24"/>
    <mergeCell ref="K13:L13"/>
    <mergeCell ref="K14:L14"/>
    <mergeCell ref="K15:L15"/>
    <mergeCell ref="K16:L16"/>
    <mergeCell ref="K17:L17"/>
    <mergeCell ref="K18:L18"/>
    <mergeCell ref="K31:L31"/>
    <mergeCell ref="K32:L32"/>
    <mergeCell ref="K12:L12"/>
    <mergeCell ref="K3:L6"/>
    <mergeCell ref="M3:N5"/>
    <mergeCell ref="O3:O6"/>
    <mergeCell ref="K19:L19"/>
    <mergeCell ref="K20:L20"/>
    <mergeCell ref="K21:L21"/>
    <mergeCell ref="K22:L22"/>
    <mergeCell ref="K23:L23"/>
    <mergeCell ref="P3:P6"/>
    <mergeCell ref="Q3:R4"/>
    <mergeCell ref="Q5:Q6"/>
    <mergeCell ref="R5:R6"/>
    <mergeCell ref="K7:L7"/>
    <mergeCell ref="K8:L8"/>
    <mergeCell ref="K9:L9"/>
    <mergeCell ref="K10:L10"/>
    <mergeCell ref="K11:L11"/>
  </mergeCells>
  <pageMargins left="0.75" right="0.75" top="1" bottom="1" header="0.5" footer="0.5"/>
  <pageSetup paperSize="9" scale="38" orientation="portrait" r:id="rId1"/>
  <headerFooter alignWithMargins="0"/>
  <rowBreaks count="1" manualBreakCount="1">
    <brk id="134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18433" r:id="rId4">
          <objectPr defaultSize="0" autoPict="0" r:id="rId5">
            <anchor moveWithCells="1" sizeWithCells="1">
              <from>
                <xdr:col>1</xdr:col>
                <xdr:colOff>0</xdr:colOff>
                <xdr:row>8</xdr:row>
                <xdr:rowOff>22860</xdr:rowOff>
              </from>
              <to>
                <xdr:col>3</xdr:col>
                <xdr:colOff>403860</xdr:colOff>
                <xdr:row>9</xdr:row>
                <xdr:rowOff>137160</xdr:rowOff>
              </to>
            </anchor>
          </objectPr>
        </oleObject>
      </mc:Choice>
      <mc:Fallback>
        <oleObject progId="Equation.3" shapeId="1843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H70"/>
  <sheetViews>
    <sheetView zoomScaleNormal="100" workbookViewId="0">
      <selection sqref="A1:I1"/>
    </sheetView>
  </sheetViews>
  <sheetFormatPr defaultColWidth="9.109375" defaultRowHeight="13.8" x14ac:dyDescent="0.25"/>
  <cols>
    <col min="1" max="1" width="30.6640625" style="3" customWidth="1"/>
    <col min="2" max="2" width="9.109375" style="3"/>
    <col min="3" max="7" width="9.6640625" style="3" customWidth="1"/>
    <col min="8" max="16384" width="9.109375" style="3"/>
  </cols>
  <sheetData>
    <row r="1" spans="1:8" ht="36" customHeight="1" x14ac:dyDescent="0.25">
      <c r="A1" s="328" t="s">
        <v>230</v>
      </c>
      <c r="B1" s="328"/>
      <c r="C1" s="328"/>
      <c r="D1" s="328"/>
      <c r="E1" s="328"/>
      <c r="F1" s="328"/>
      <c r="G1" s="328"/>
      <c r="H1" s="328"/>
    </row>
    <row r="2" spans="1:8" s="1" customFormat="1" ht="10.199999999999999" x14ac:dyDescent="0.2">
      <c r="A2" s="1" t="s">
        <v>0</v>
      </c>
    </row>
    <row r="3" spans="1:8" s="1" customFormat="1" ht="10.8" thickBot="1" x14ac:dyDescent="0.25"/>
    <row r="4" spans="1:8" ht="28.2" thickBot="1" x14ac:dyDescent="0.3">
      <c r="A4" s="4" t="s">
        <v>1</v>
      </c>
      <c r="B4" s="209"/>
      <c r="C4" s="208" t="s">
        <v>13</v>
      </c>
      <c r="D4" s="208" t="s">
        <v>14</v>
      </c>
      <c r="E4" s="208" t="s">
        <v>15</v>
      </c>
      <c r="F4" s="208" t="s">
        <v>16</v>
      </c>
      <c r="G4" s="208" t="s">
        <v>17</v>
      </c>
      <c r="H4" s="208" t="s">
        <v>239</v>
      </c>
    </row>
    <row r="5" spans="1:8" x14ac:dyDescent="0.25">
      <c r="A5" s="332" t="s">
        <v>2</v>
      </c>
      <c r="B5" s="210" t="s">
        <v>3</v>
      </c>
      <c r="C5" s="215">
        <f>('Tav1'!D5-'Tav1'!C5)</f>
        <v>1.0999999999999943</v>
      </c>
      <c r="D5" s="215">
        <f>('Tav1'!E5-'Tav1'!D5)</f>
        <v>-4.0999999999999943</v>
      </c>
      <c r="E5" s="215">
        <f>('Tav1'!F5-'Tav1'!E5)</f>
        <v>3.5999999999999943</v>
      </c>
      <c r="F5" s="215">
        <f>('Tav1'!G5-'Tav1'!F5)</f>
        <v>0.59999999999999432</v>
      </c>
      <c r="G5" s="215">
        <f>('Tav1'!H5-'Tav1'!G5)</f>
        <v>-1.5999999999999943</v>
      </c>
      <c r="H5" s="215">
        <f>('Tav1'!I5-'Tav1'!H5)</f>
        <v>1.7999999999999972</v>
      </c>
    </row>
    <row r="6" spans="1:8" x14ac:dyDescent="0.25">
      <c r="A6" s="333"/>
      <c r="B6" s="211" t="s">
        <v>4</v>
      </c>
      <c r="C6" s="215">
        <f>('Tav1'!D6-'Tav1'!C6)</f>
        <v>3.3000000000000114</v>
      </c>
      <c r="D6" s="215">
        <f>('Tav1'!E6-'Tav1'!D6)</f>
        <v>-5.2000000000000028</v>
      </c>
      <c r="E6" s="215">
        <f>('Tav1'!F6-'Tav1'!E6)</f>
        <v>2.3999999999999915</v>
      </c>
      <c r="F6" s="215">
        <f>('Tav1'!G6-'Tav1'!F6)</f>
        <v>0.20000000000000284</v>
      </c>
      <c r="G6" s="215">
        <f>('Tav1'!H6-'Tav1'!G6)</f>
        <v>-0.70000000000000284</v>
      </c>
      <c r="H6" s="215">
        <f>('Tav1'!I6-'Tav1'!H6)</f>
        <v>1.5</v>
      </c>
    </row>
    <row r="7" spans="1:8" x14ac:dyDescent="0.25">
      <c r="A7" s="333"/>
      <c r="B7" s="212" t="s">
        <v>5</v>
      </c>
      <c r="C7" s="216">
        <f>('Tav1'!D7-'Tav1'!C7)</f>
        <v>4.4000000000000057</v>
      </c>
      <c r="D7" s="216">
        <f>('Tav1'!E7-'Tav1'!D7)</f>
        <v>-9.2000000000000171</v>
      </c>
      <c r="E7" s="216">
        <f>('Tav1'!F7-'Tav1'!E7)</f>
        <v>6</v>
      </c>
      <c r="F7" s="216">
        <f>('Tav1'!G7-'Tav1'!F7)</f>
        <v>0.70000000000001705</v>
      </c>
      <c r="G7" s="216">
        <f>('Tav1'!H7-'Tav1'!G7)</f>
        <v>-2.3000000000000114</v>
      </c>
      <c r="H7" s="216">
        <f>('Tav1'!I7-'Tav1'!H7)</f>
        <v>3.3000000000000114</v>
      </c>
    </row>
    <row r="8" spans="1:8" ht="14.4" thickBot="1" x14ac:dyDescent="0.3">
      <c r="A8" s="335"/>
      <c r="B8" s="221" t="s">
        <v>6</v>
      </c>
      <c r="C8" s="218">
        <f>('Tav1'!D8-'Tav1'!C8)*100</f>
        <v>3.8560967268191861</v>
      </c>
      <c r="D8" s="218">
        <f>('Tav1'!E8-'Tav1'!D8)*100</f>
        <v>-3.0217044745164734</v>
      </c>
      <c r="E8" s="218">
        <f>('Tav1'!F8-'Tav1'!E8)*100</f>
        <v>-0.79806439074488478</v>
      </c>
      <c r="F8" s="218">
        <f>('Tav1'!G8-'Tav1'!F8)*100</f>
        <v>-0.45742392485570438</v>
      </c>
      <c r="G8" s="218">
        <f>('Tav1'!H8-'Tav1'!G8)*100</f>
        <v>0.95019659239841125</v>
      </c>
      <c r="H8" s="218">
        <f>('Tav1'!I8-'Tav1'!H8)*100</f>
        <v>9.7276264591444894E-2</v>
      </c>
    </row>
    <row r="9" spans="1:8" x14ac:dyDescent="0.25">
      <c r="A9" s="340" t="s">
        <v>19</v>
      </c>
      <c r="B9" s="222" t="s">
        <v>3</v>
      </c>
      <c r="C9" s="223">
        <f>('Tav1'!D9-'Tav1'!C9)</f>
        <v>-0.89999999999999147</v>
      </c>
      <c r="D9" s="223">
        <f>('Tav1'!E9-'Tav1'!D9)</f>
        <v>1.5999999999999943</v>
      </c>
      <c r="E9" s="223">
        <f>('Tav1'!F9-'Tav1'!E9)</f>
        <v>0</v>
      </c>
      <c r="F9" s="223">
        <f>('Tav1'!G9-'Tav1'!F9)</f>
        <v>-0.99999999999998579</v>
      </c>
      <c r="G9" s="223">
        <f>('Tav1'!H9-'Tav1'!G9)</f>
        <v>-0.10000000000000853</v>
      </c>
      <c r="H9" s="223">
        <f>('Tav1'!I9-'Tav1'!H9)</f>
        <v>0.10000000000000853</v>
      </c>
    </row>
    <row r="10" spans="1:8" x14ac:dyDescent="0.25">
      <c r="A10" s="330"/>
      <c r="B10" s="211" t="s">
        <v>4</v>
      </c>
      <c r="C10" s="215">
        <f>('Tav1'!D10-'Tav1'!C10)</f>
        <v>-1.1000000000000085</v>
      </c>
      <c r="D10" s="215">
        <f>('Tav1'!E10-'Tav1'!D10)</f>
        <v>2.4000000000000057</v>
      </c>
      <c r="E10" s="215">
        <f>('Tav1'!F10-'Tav1'!E10)</f>
        <v>-0.89999999999999147</v>
      </c>
      <c r="F10" s="215">
        <f>('Tav1'!G10-'Tav1'!F10)</f>
        <v>-0.50000000000001421</v>
      </c>
      <c r="G10" s="215">
        <f>('Tav1'!H10-'Tav1'!G10)</f>
        <v>-1.4999999999999858</v>
      </c>
      <c r="H10" s="215">
        <f>('Tav1'!I10-'Tav1'!H10)</f>
        <v>-1.1000000000000085</v>
      </c>
    </row>
    <row r="11" spans="1:8" x14ac:dyDescent="0.25">
      <c r="A11" s="330"/>
      <c r="B11" s="212" t="s">
        <v>7</v>
      </c>
      <c r="C11" s="216">
        <f>('Tav1'!D11-'Tav1'!C11)</f>
        <v>-2.0000000000000284</v>
      </c>
      <c r="D11" s="216">
        <f>('Tav1'!E11-'Tav1'!D11)</f>
        <v>3.9000000000000341</v>
      </c>
      <c r="E11" s="216">
        <f>('Tav1'!F11-'Tav1'!E11)</f>
        <v>-0.90000000000000568</v>
      </c>
      <c r="F11" s="216">
        <f>('Tav1'!G11-'Tav1'!F11)</f>
        <v>-1.4000000000000057</v>
      </c>
      <c r="G11" s="216">
        <f>('Tav1'!H11-'Tav1'!G11)</f>
        <v>-1.5999999999999943</v>
      </c>
      <c r="H11" s="216">
        <f>('Tav1'!I11-'Tav1'!H11)</f>
        <v>-0.90000000000000568</v>
      </c>
    </row>
    <row r="12" spans="1:8" ht="14.4" thickBot="1" x14ac:dyDescent="0.3">
      <c r="A12" s="336"/>
      <c r="B12" s="221" t="s">
        <v>6</v>
      </c>
      <c r="C12" s="218">
        <f>('Tav1'!D12-'Tav1'!C12)*100</f>
        <v>4.3337264150941195</v>
      </c>
      <c r="D12" s="218">
        <f>('Tav1'!E12-'Tav1'!D12)*100</f>
        <v>-3.1364861553539516</v>
      </c>
      <c r="E12" s="218">
        <f>('Tav1'!F12-'Tav1'!E12)*100</f>
        <v>-7.906799083269572</v>
      </c>
      <c r="F12" s="218">
        <f>('Tav1'!G12-'Tav1'!F12)*100</f>
        <v>10.50420168067191</v>
      </c>
      <c r="G12" s="218">
        <f>('Tav1'!H12-'Tav1'!G12)*100</f>
        <v>-15.77380952380919</v>
      </c>
      <c r="H12" s="218">
        <f>('Tav1'!I12-'Tav1'!H12)*100</f>
        <v>-24.380630630630957</v>
      </c>
    </row>
    <row r="13" spans="1:8" x14ac:dyDescent="0.25">
      <c r="A13" s="337" t="s">
        <v>8</v>
      </c>
      <c r="B13" s="222" t="s">
        <v>3</v>
      </c>
      <c r="C13" s="223">
        <f>('Tav1'!D13-'Tav1'!C13)</f>
        <v>0.20000000000000284</v>
      </c>
      <c r="D13" s="223">
        <f>('Tav1'!E13-'Tav1'!D13)</f>
        <v>-2.5</v>
      </c>
      <c r="E13" s="223">
        <f>('Tav1'!F13-'Tav1'!E13)</f>
        <v>3.5999999999999943</v>
      </c>
      <c r="F13" s="223">
        <f>('Tav1'!G13-'Tav1'!F13)</f>
        <v>-0.39999999999999147</v>
      </c>
      <c r="G13" s="223">
        <f>('Tav1'!H13-'Tav1'!G13)</f>
        <v>-1.7000000000000028</v>
      </c>
      <c r="H13" s="223">
        <f>('Tav1'!I13-'Tav1'!H13)</f>
        <v>1.9000000000000057</v>
      </c>
    </row>
    <row r="14" spans="1:8" x14ac:dyDescent="0.25">
      <c r="A14" s="333"/>
      <c r="B14" s="211" t="s">
        <v>4</v>
      </c>
      <c r="C14" s="215">
        <f>('Tav1'!D14-'Tav1'!C14)</f>
        <v>2.2000000000000028</v>
      </c>
      <c r="D14" s="215">
        <f>('Tav1'!E14-'Tav1'!D14)</f>
        <v>-2.7999999999999972</v>
      </c>
      <c r="E14" s="215">
        <f>('Tav1'!F14-'Tav1'!E14)</f>
        <v>1.5</v>
      </c>
      <c r="F14" s="215">
        <f>('Tav1'!G14-'Tav1'!F14)</f>
        <v>-0.30000000000001137</v>
      </c>
      <c r="G14" s="215">
        <f>('Tav1'!H14-'Tav1'!G14)</f>
        <v>-2.1999999999999886</v>
      </c>
      <c r="H14" s="215">
        <f>('Tav1'!I14-'Tav1'!H14)</f>
        <v>0.39999999999999147</v>
      </c>
    </row>
    <row r="15" spans="1:8" x14ac:dyDescent="0.25">
      <c r="A15" s="333"/>
      <c r="B15" s="212" t="s">
        <v>7</v>
      </c>
      <c r="C15" s="216">
        <f>('Tav1'!D15-'Tav1'!C15)</f>
        <v>2.3999999999999773</v>
      </c>
      <c r="D15" s="216">
        <f>('Tav1'!E15-'Tav1'!D15)</f>
        <v>-5.2999999999999829</v>
      </c>
      <c r="E15" s="216">
        <f>('Tav1'!F15-'Tav1'!E15)</f>
        <v>5.0999999999999943</v>
      </c>
      <c r="F15" s="216">
        <f>('Tav1'!G15-'Tav1'!F15)</f>
        <v>-0.69999999999998863</v>
      </c>
      <c r="G15" s="216">
        <f>('Tav1'!H15-'Tav1'!G15)</f>
        <v>-3.9000000000000057</v>
      </c>
      <c r="H15" s="216">
        <f>('Tav1'!I15-'Tav1'!H15)</f>
        <v>2.4000000000000057</v>
      </c>
    </row>
    <row r="16" spans="1:8" ht="14.4" thickBot="1" x14ac:dyDescent="0.3">
      <c r="A16" s="335"/>
      <c r="B16" s="221" t="s">
        <v>6</v>
      </c>
      <c r="C16" s="218">
        <f>('Tav1'!D16-'Tav1'!C16)*100</f>
        <v>2.9106077284050764</v>
      </c>
      <c r="D16" s="218">
        <f>('Tav1'!E16-'Tav1'!D16)*100</f>
        <v>-0.97317140072484265</v>
      </c>
      <c r="E16" s="218">
        <f>('Tav1'!F16-'Tav1'!E16)*100</f>
        <v>-2.1975204725506208</v>
      </c>
      <c r="F16" s="218">
        <f>('Tav1'!G16-'Tav1'!F16)*100</f>
        <v>4.5709846163705103E-2</v>
      </c>
      <c r="G16" s="218">
        <f>('Tav1'!H16-'Tav1'!G16)*100</f>
        <v>-1.1883680869261255</v>
      </c>
      <c r="H16" s="218">
        <f>('Tav1'!I16-'Tav1'!H16)*100</f>
        <v>-1.7480665977045673</v>
      </c>
    </row>
    <row r="17" spans="1:8" ht="14.4" hidden="1" thickBot="1" x14ac:dyDescent="0.3">
      <c r="A17" s="333" t="s">
        <v>9</v>
      </c>
      <c r="B17" s="219" t="s">
        <v>3</v>
      </c>
      <c r="C17" s="220">
        <f>('Tav1'!D17-'Tav1'!C17)</f>
        <v>-1.3000000000000007</v>
      </c>
      <c r="D17" s="220">
        <f>('Tav1'!E17-'Tav1'!D17)</f>
        <v>1.9000000000000021</v>
      </c>
      <c r="E17" s="220">
        <f>('Tav1'!F17-'Tav1'!E17)</f>
        <v>-3.2000000000000028</v>
      </c>
      <c r="F17" s="220">
        <f>('Tav1'!G17-'Tav1'!F17)</f>
        <v>0.30000000000000071</v>
      </c>
      <c r="G17" s="220">
        <f>('Tav1'!H17-'Tav1'!G17)</f>
        <v>0</v>
      </c>
      <c r="H17" s="220">
        <f>('Tav1'!I17-'Tav1'!H17)</f>
        <v>0</v>
      </c>
    </row>
    <row r="18" spans="1:8" ht="14.4" hidden="1" thickBot="1" x14ac:dyDescent="0.3">
      <c r="A18" s="333"/>
      <c r="B18" s="211" t="s">
        <v>4</v>
      </c>
      <c r="C18" s="215">
        <f>('Tav1'!D18-'Tav1'!C18)</f>
        <v>-2.8999999999999986</v>
      </c>
      <c r="D18" s="215">
        <f>('Tav1'!E18-'Tav1'!D18)</f>
        <v>2.5</v>
      </c>
      <c r="E18" s="215">
        <f>('Tav1'!F18-'Tav1'!E18)</f>
        <v>-1.4000000000000057</v>
      </c>
      <c r="F18" s="215">
        <f>('Tav1'!G18-'Tav1'!F18)</f>
        <v>-0.59999999999999432</v>
      </c>
      <c r="G18" s="215">
        <f>('Tav1'!H18-'Tav1'!G18)</f>
        <v>0</v>
      </c>
      <c r="H18" s="215">
        <f>('Tav1'!I18-'Tav1'!H18)</f>
        <v>0</v>
      </c>
    </row>
    <row r="19" spans="1:8" ht="14.4" hidden="1" thickBot="1" x14ac:dyDescent="0.3">
      <c r="A19" s="333"/>
      <c r="B19" s="211" t="s">
        <v>7</v>
      </c>
      <c r="C19" s="215">
        <f>('Tav1'!D19-'Tav1'!C19)</f>
        <v>-4.1999999999999957</v>
      </c>
      <c r="D19" s="215">
        <f>('Tav1'!E19-'Tav1'!D19)</f>
        <v>4.3999999999999986</v>
      </c>
      <c r="E19" s="215">
        <f>('Tav1'!F19-'Tav1'!E19)</f>
        <v>-4.5999999999999943</v>
      </c>
      <c r="F19" s="215">
        <f>('Tav1'!G19-'Tav1'!F19)</f>
        <v>-0.29999999999999716</v>
      </c>
      <c r="G19" s="215">
        <f>('Tav1'!H19-'Tav1'!G19)</f>
        <v>0</v>
      </c>
      <c r="H19" s="215">
        <f>('Tav1'!I19-'Tav1'!H19)</f>
        <v>0</v>
      </c>
    </row>
    <row r="20" spans="1:8" ht="14.4" hidden="1" thickBot="1" x14ac:dyDescent="0.3">
      <c r="A20" s="334"/>
      <c r="B20" s="214" t="s">
        <v>6</v>
      </c>
      <c r="C20" s="217">
        <f>('Tav1'!D20-'Tav1'!C20)</f>
        <v>-1.5599442254578544E-2</v>
      </c>
      <c r="D20" s="217">
        <f>('Tav1'!E20-'Tav1'!D20)</f>
        <v>-6.0466942932207446E-3</v>
      </c>
      <c r="E20" s="217">
        <f>('Tav1'!F20-'Tav1'!E20)</f>
        <v>5.9059131475623305E-2</v>
      </c>
      <c r="F20" s="217">
        <f>('Tav1'!G20-'Tav1'!F20)</f>
        <v>-1.7681157412858084E-2</v>
      </c>
      <c r="G20" s="217">
        <f>('Tav1'!H20-'Tav1'!G20)</f>
        <v>0</v>
      </c>
      <c r="H20" s="217">
        <f>('Tav1'!I20-'Tav1'!H20)</f>
        <v>0</v>
      </c>
    </row>
    <row r="21" spans="1:8" x14ac:dyDescent="0.25">
      <c r="A21" s="332" t="s">
        <v>10</v>
      </c>
      <c r="B21" s="210" t="s">
        <v>3</v>
      </c>
      <c r="C21" s="215">
        <f>('Tav1'!D21-'Tav1'!C21)</f>
        <v>-0.80000000000000426</v>
      </c>
      <c r="D21" s="215">
        <f>('Tav1'!E21-'Tav1'!D21)</f>
        <v>2.1000000000000014</v>
      </c>
      <c r="E21" s="215">
        <f>('Tav1'!F21-'Tav1'!E21)</f>
        <v>-3.2999999999999972</v>
      </c>
      <c r="F21" s="215">
        <f>('Tav1'!G21-'Tav1'!F21)</f>
        <v>0.69999999999999574</v>
      </c>
      <c r="G21" s="215">
        <f>('Tav1'!H21-'Tav1'!G21)</f>
        <v>1.8000000000000043</v>
      </c>
      <c r="H21" s="215">
        <f>('Tav1'!I21-'Tav1'!H21)</f>
        <v>-1.8000000000000043</v>
      </c>
    </row>
    <row r="22" spans="1:8" x14ac:dyDescent="0.25">
      <c r="A22" s="333"/>
      <c r="B22" s="212" t="s">
        <v>4</v>
      </c>
      <c r="C22" s="216">
        <f>('Tav1'!D22-'Tav1'!C22)</f>
        <v>-2.3000000000000043</v>
      </c>
      <c r="D22" s="216">
        <f>('Tav1'!E22-'Tav1'!D22)</f>
        <v>2.8000000000000043</v>
      </c>
      <c r="E22" s="216">
        <f>('Tav1'!F22-'Tav1'!E22)</f>
        <v>-1.8000000000000043</v>
      </c>
      <c r="F22" s="216">
        <f>('Tav1'!G22-'Tav1'!F22)</f>
        <v>-0.19999999999999574</v>
      </c>
      <c r="G22" s="216">
        <f>('Tav1'!H22-'Tav1'!G22)</f>
        <v>2.1000000000000014</v>
      </c>
      <c r="H22" s="216">
        <f>('Tav1'!I22-'Tav1'!H22)</f>
        <v>0</v>
      </c>
    </row>
    <row r="23" spans="1:8" x14ac:dyDescent="0.25">
      <c r="A23" s="333"/>
      <c r="B23" s="212" t="s">
        <v>7</v>
      </c>
      <c r="C23" s="216">
        <f>('Tav1'!D23-'Tav1'!C23)</f>
        <v>-3.0999999999999943</v>
      </c>
      <c r="D23" s="216">
        <f>('Tav1'!E23-'Tav1'!D23)</f>
        <v>4.7999999999999972</v>
      </c>
      <c r="E23" s="216">
        <f>('Tav1'!F23-'Tav1'!E23)</f>
        <v>-5.2000000000000028</v>
      </c>
      <c r="F23" s="216">
        <f>('Tav1'!G23-'Tav1'!F23)</f>
        <v>0.70000000000000284</v>
      </c>
      <c r="G23" s="216">
        <f>('Tav1'!H23-'Tav1'!G23)</f>
        <v>3.9000000000000057</v>
      </c>
      <c r="H23" s="216">
        <f>('Tav1'!I23-'Tav1'!H23)</f>
        <v>-1.8000000000000114</v>
      </c>
    </row>
    <row r="24" spans="1:8" ht="14.4" thickBot="1" x14ac:dyDescent="0.3">
      <c r="A24" s="334"/>
      <c r="B24" s="213" t="s">
        <v>6</v>
      </c>
      <c r="C24" s="218">
        <f>('Tav1'!D24-'Tav1'!C24)*100</f>
        <v>-1.3646766387069909</v>
      </c>
      <c r="D24" s="218">
        <f>('Tav1'!E24-'Tav1'!D24)*100</f>
        <v>-0.16537543482333938</v>
      </c>
      <c r="E24" s="218">
        <f>('Tav1'!F24-'Tav1'!E24)*100</f>
        <v>3.3383805609632891</v>
      </c>
      <c r="F24" s="218">
        <f>('Tav1'!G24-'Tav1'!F24)*100</f>
        <v>-1.391544771980352</v>
      </c>
      <c r="G24" s="218">
        <f>('Tav1'!H24-'Tav1'!G24)*100</f>
        <v>-0.545714270428177</v>
      </c>
      <c r="H24" s="218">
        <f>('Tav1'!I24-'Tav1'!H24)*100</f>
        <v>2.8938906752411619</v>
      </c>
    </row>
    <row r="26" spans="1:8" ht="14.4" thickBot="1" x14ac:dyDescent="0.3"/>
    <row r="27" spans="1:8" ht="28.2" thickBot="1" x14ac:dyDescent="0.3">
      <c r="A27" s="338" t="s">
        <v>231</v>
      </c>
      <c r="B27" s="339"/>
      <c r="C27" s="208" t="s">
        <v>13</v>
      </c>
      <c r="D27" s="208" t="s">
        <v>14</v>
      </c>
      <c r="E27" s="208" t="s">
        <v>15</v>
      </c>
      <c r="F27" s="208" t="s">
        <v>16</v>
      </c>
      <c r="G27" s="208" t="s">
        <v>17</v>
      </c>
      <c r="H27" s="208" t="s">
        <v>239</v>
      </c>
    </row>
    <row r="28" spans="1:8" x14ac:dyDescent="0.25">
      <c r="A28" s="332" t="s">
        <v>2</v>
      </c>
      <c r="B28" s="210" t="s">
        <v>3</v>
      </c>
      <c r="C28" s="215">
        <f>('Tav1'!D28-'Tav1'!C28)</f>
        <v>8.5999999999999091</v>
      </c>
      <c r="D28" s="215">
        <f>('Tav1'!E28-'Tav1'!D28)</f>
        <v>-23.199999999999818</v>
      </c>
      <c r="E28" s="215">
        <f>('Tav1'!F28-'Tav1'!E28)</f>
        <v>10.099999999999909</v>
      </c>
      <c r="F28" s="215">
        <f>('Tav1'!G28-'Tav1'!F28)</f>
        <v>5.5999999999999091</v>
      </c>
      <c r="G28" s="215">
        <f>('Tav1'!H28-'Tav1'!G28)</f>
        <v>11.900000000000091</v>
      </c>
      <c r="H28" s="215">
        <f>('Tav1'!I28-'Tav1'!H28)</f>
        <v>13.700000000000045</v>
      </c>
    </row>
    <row r="29" spans="1:8" x14ac:dyDescent="0.25">
      <c r="A29" s="333"/>
      <c r="B29" s="211" t="s">
        <v>4</v>
      </c>
      <c r="C29" s="215">
        <f>('Tav1'!D29-'Tav1'!C29)</f>
        <v>21</v>
      </c>
      <c r="D29" s="215">
        <f>('Tav1'!E29-'Tav1'!D29)</f>
        <v>-36.600000000000023</v>
      </c>
      <c r="E29" s="215">
        <f>('Tav1'!F29-'Tav1'!E29)</f>
        <v>2.1000000000000227</v>
      </c>
      <c r="F29" s="215">
        <f>('Tav1'!G29-'Tav1'!F29)</f>
        <v>17.200000000000045</v>
      </c>
      <c r="G29" s="215">
        <f>('Tav1'!H29-'Tav1'!G29)</f>
        <v>10</v>
      </c>
      <c r="H29" s="215">
        <f>('Tav1'!I29-'Tav1'!H29)</f>
        <v>-4.2000000000000455</v>
      </c>
    </row>
    <row r="30" spans="1:8" x14ac:dyDescent="0.25">
      <c r="A30" s="333"/>
      <c r="B30" s="212" t="s">
        <v>5</v>
      </c>
      <c r="C30" s="216">
        <f>('Tav1'!D30-'Tav1'!C30)</f>
        <v>29.700000000000045</v>
      </c>
      <c r="D30" s="216">
        <f>('Tav1'!E30-'Tav1'!D30)</f>
        <v>-59.799999999999955</v>
      </c>
      <c r="E30" s="216">
        <f>('Tav1'!F30-'Tav1'!E30)</f>
        <v>12.200000000000045</v>
      </c>
      <c r="F30" s="216">
        <f>('Tav1'!G30-'Tav1'!F30)</f>
        <v>22.899999999999864</v>
      </c>
      <c r="G30" s="216">
        <f>('Tav1'!H30-'Tav1'!G30)</f>
        <v>21.900000000000091</v>
      </c>
      <c r="H30" s="216">
        <f>('Tav1'!I30-'Tav1'!H30)</f>
        <v>9.3999999999998636</v>
      </c>
    </row>
    <row r="31" spans="1:8" ht="14.4" thickBot="1" x14ac:dyDescent="0.3">
      <c r="A31" s="335"/>
      <c r="B31" s="221" t="s">
        <v>6</v>
      </c>
      <c r="C31" s="218">
        <f>('Tav1'!D31-'Tav1'!C31)*100</f>
        <v>1.8870798731934646</v>
      </c>
      <c r="D31" s="218">
        <f>('Tav1'!E31-'Tav1'!D31)*100</f>
        <v>-2.4129026124467963</v>
      </c>
      <c r="E31" s="218">
        <f>('Tav1'!F31-'Tav1'!E31)*100</f>
        <v>-0.85157507169420499</v>
      </c>
      <c r="F31" s="218">
        <f>('Tav1'!G31-'Tav1'!F31)*100</f>
        <v>1.7625231172242295</v>
      </c>
      <c r="G31" s="218">
        <f>('Tav1'!H31-'Tav1'!G31)*100</f>
        <v>4.2131548596735513E-2</v>
      </c>
      <c r="H31" s="218">
        <f>('Tav1'!I31-'Tav1'!H31)*100</f>
        <v>-2.0861733647458802</v>
      </c>
    </row>
    <row r="32" spans="1:8" ht="13.95" customHeight="1" x14ac:dyDescent="0.25">
      <c r="A32" s="340" t="s">
        <v>19</v>
      </c>
      <c r="B32" s="222" t="s">
        <v>3</v>
      </c>
      <c r="C32" s="223">
        <f>('Tav1'!D32-'Tav1'!C32)</f>
        <v>0.90000000000009095</v>
      </c>
      <c r="D32" s="223">
        <f>('Tav1'!E32-'Tav1'!D32)</f>
        <v>2.5999999999996817</v>
      </c>
      <c r="E32" s="223">
        <f>('Tav1'!F32-'Tav1'!E32)</f>
        <v>-10.999999999999773</v>
      </c>
      <c r="F32" s="223">
        <f>('Tav1'!G32-'Tav1'!F32)</f>
        <v>1.0999999999999091</v>
      </c>
      <c r="G32" s="223">
        <f>('Tav1'!H32-'Tav1'!G32)</f>
        <v>-1.7999999999999545</v>
      </c>
      <c r="H32" s="223">
        <f>('Tav1'!I32-'Tav1'!H32)</f>
        <v>-4.7000000000000455</v>
      </c>
    </row>
    <row r="33" spans="1:8" x14ac:dyDescent="0.25">
      <c r="A33" s="330"/>
      <c r="B33" s="211" t="s">
        <v>4</v>
      </c>
      <c r="C33" s="215">
        <f>('Tav1'!D33-'Tav1'!C33)</f>
        <v>-5.2999999999999545</v>
      </c>
      <c r="D33" s="215">
        <f>('Tav1'!E33-'Tav1'!D33)</f>
        <v>1.6000000000000227</v>
      </c>
      <c r="E33" s="215">
        <f>('Tav1'!F33-'Tav1'!E33)</f>
        <v>2.2999999999999545</v>
      </c>
      <c r="F33" s="215">
        <f>('Tav1'!G33-'Tav1'!F33)</f>
        <v>-9.6000000000000227</v>
      </c>
      <c r="G33" s="215">
        <f>('Tav1'!H33-'Tav1'!G33)</f>
        <v>1.5</v>
      </c>
      <c r="H33" s="215">
        <f>('Tav1'!I33-'Tav1'!H33)</f>
        <v>-9.0999999999999091</v>
      </c>
    </row>
    <row r="34" spans="1:8" x14ac:dyDescent="0.25">
      <c r="A34" s="330"/>
      <c r="B34" s="212" t="s">
        <v>7</v>
      </c>
      <c r="C34" s="216">
        <f>('Tav1'!D34-'Tav1'!C34)</f>
        <v>-4.4999999999997726</v>
      </c>
      <c r="D34" s="216">
        <f>('Tav1'!E34-'Tav1'!D34)</f>
        <v>4.2000000000000455</v>
      </c>
      <c r="E34" s="216">
        <f>('Tav1'!F34-'Tav1'!E34)</f>
        <v>-8.7000000000000455</v>
      </c>
      <c r="F34" s="216">
        <f>('Tav1'!G34-'Tav1'!F34)</f>
        <v>-8.6000000000001364</v>
      </c>
      <c r="G34" s="216">
        <f>('Tav1'!H34-'Tav1'!G34)</f>
        <v>-0.1999999999998181</v>
      </c>
      <c r="H34" s="216">
        <f>('Tav1'!I34-'Tav1'!H34)</f>
        <v>-13.799999999999955</v>
      </c>
    </row>
    <row r="35" spans="1:8" ht="14.4" thickBot="1" x14ac:dyDescent="0.3">
      <c r="A35" s="336"/>
      <c r="B35" s="221" t="s">
        <v>6</v>
      </c>
      <c r="C35" s="218">
        <f>('Tav1'!D35-'Tav1'!C35)*100</f>
        <v>-7.6021915429827756</v>
      </c>
      <c r="D35" s="218">
        <f>('Tav1'!E35-'Tav1'!D35)*100</f>
        <v>-1.9146408762259481</v>
      </c>
      <c r="E35" s="218">
        <f>('Tav1'!F35-'Tav1'!E35)*100</f>
        <v>18.919002359582375</v>
      </c>
      <c r="F35" s="218">
        <f>('Tav1'!G35-'Tav1'!F35)*100</f>
        <v>-12.66999615827881</v>
      </c>
      <c r="G35" s="218">
        <f>('Tav1'!H35-'Tav1'!G35)*100</f>
        <v>4.9407459044962714</v>
      </c>
      <c r="H35" s="218">
        <f>('Tav1'!I35-'Tav1'!H35)*100</f>
        <v>-3.9660870351004238</v>
      </c>
    </row>
    <row r="36" spans="1:8" x14ac:dyDescent="0.25">
      <c r="A36" s="337" t="s">
        <v>8</v>
      </c>
      <c r="B36" s="222" t="s">
        <v>3</v>
      </c>
      <c r="C36" s="223">
        <f>('Tav1'!D36-'Tav1'!C36)</f>
        <v>9.5</v>
      </c>
      <c r="D36" s="223">
        <f>('Tav1'!E36-'Tav1'!D36)</f>
        <v>-20.600000000000136</v>
      </c>
      <c r="E36" s="223">
        <f>('Tav1'!F36-'Tav1'!E36)</f>
        <v>-0.89999999999986358</v>
      </c>
      <c r="F36" s="223">
        <f>('Tav1'!G36-'Tav1'!F36)</f>
        <v>6.6999999999998181</v>
      </c>
      <c r="G36" s="223">
        <f>('Tav1'!H36-'Tav1'!G36)</f>
        <v>10.100000000000136</v>
      </c>
      <c r="H36" s="223">
        <f>('Tav1'!I36-'Tav1'!H36)</f>
        <v>9</v>
      </c>
    </row>
    <row r="37" spans="1:8" x14ac:dyDescent="0.25">
      <c r="A37" s="333"/>
      <c r="B37" s="211" t="s">
        <v>4</v>
      </c>
      <c r="C37" s="215">
        <f>('Tav1'!D37-'Tav1'!C37)</f>
        <v>15.700000000000045</v>
      </c>
      <c r="D37" s="215">
        <f>('Tav1'!E37-'Tav1'!D37)</f>
        <v>-35</v>
      </c>
      <c r="E37" s="215">
        <f>('Tav1'!F37-'Tav1'!E37)</f>
        <v>4.3999999999999773</v>
      </c>
      <c r="F37" s="215">
        <f>('Tav1'!G37-'Tav1'!F37)</f>
        <v>7.6000000000000227</v>
      </c>
      <c r="G37" s="215">
        <f>('Tav1'!H37-'Tav1'!G37)</f>
        <v>11.5</v>
      </c>
      <c r="H37" s="215">
        <f>('Tav1'!I37-'Tav1'!H37)</f>
        <v>-13.299999999999955</v>
      </c>
    </row>
    <row r="38" spans="1:8" x14ac:dyDescent="0.25">
      <c r="A38" s="333"/>
      <c r="B38" s="212" t="s">
        <v>7</v>
      </c>
      <c r="C38" s="216">
        <f>('Tav1'!D38-'Tav1'!C38)</f>
        <v>25.200000000000273</v>
      </c>
      <c r="D38" s="216">
        <f>('Tav1'!E38-'Tav1'!D38)</f>
        <v>-55.599999999999909</v>
      </c>
      <c r="E38" s="216">
        <f>('Tav1'!F38-'Tav1'!E38)</f>
        <v>3.5</v>
      </c>
      <c r="F38" s="216">
        <f>('Tav1'!G38-'Tav1'!F38)</f>
        <v>14.299999999999727</v>
      </c>
      <c r="G38" s="216">
        <f>('Tav1'!H38-'Tav1'!G38)</f>
        <v>21.700000000000273</v>
      </c>
      <c r="H38" s="216">
        <f>('Tav1'!I38-'Tav1'!H38)</f>
        <v>-4.4000000000000909</v>
      </c>
    </row>
    <row r="39" spans="1:8" ht="14.4" thickBot="1" x14ac:dyDescent="0.3">
      <c r="A39" s="335"/>
      <c r="B39" s="221" t="s">
        <v>6</v>
      </c>
      <c r="C39" s="218">
        <f>('Tav1'!D39-'Tav1'!C39)*100</f>
        <v>0.94930657111958749</v>
      </c>
      <c r="D39" s="218">
        <f>('Tav1'!E39-'Tav1'!D39)*100</f>
        <v>-2.2207105064247781</v>
      </c>
      <c r="E39" s="218">
        <f>('Tav1'!F39-'Tav1'!E39)*100</f>
        <v>0.65574358854323389</v>
      </c>
      <c r="F39" s="218">
        <f>('Tav1'!G39-'Tav1'!F39)*100</f>
        <v>0.25590159896402564</v>
      </c>
      <c r="G39" s="218">
        <f>('Tav1'!H39-'Tav1'!G39)*100</f>
        <v>0.38352298014411867</v>
      </c>
      <c r="H39" s="218">
        <f>('Tav1'!I39-'Tav1'!H39)*100</f>
        <v>-2.609471164115182</v>
      </c>
    </row>
    <row r="40" spans="1:8" ht="14.4" hidden="1" customHeight="1" thickBot="1" x14ac:dyDescent="0.3">
      <c r="A40" s="337" t="s">
        <v>9</v>
      </c>
      <c r="B40" s="219" t="s">
        <v>3</v>
      </c>
      <c r="C40" s="220">
        <f>('Tav1'!D40-'Tav1'!C40)</f>
        <v>-0.30000000000001137</v>
      </c>
      <c r="D40" s="220">
        <f>('Tav1'!E40-'Tav1'!D40)</f>
        <v>22.099999999999966</v>
      </c>
      <c r="E40" s="220">
        <f>('Tav1'!F40-'Tav1'!E40)</f>
        <v>4.6000000000000227</v>
      </c>
      <c r="F40" s="220">
        <f>('Tav1'!G40-'Tav1'!F40)</f>
        <v>-10.5</v>
      </c>
      <c r="G40" s="220">
        <f>('Tav1'!H40-'Tav1'!G40)</f>
        <v>0</v>
      </c>
      <c r="H40" s="220">
        <f>('Tav1'!I40-'Tav1'!H40)</f>
        <v>-264.3</v>
      </c>
    </row>
    <row r="41" spans="1:8" ht="14.4" hidden="1" customHeight="1" thickBot="1" x14ac:dyDescent="0.3">
      <c r="A41" s="333"/>
      <c r="B41" s="211" t="s">
        <v>4</v>
      </c>
      <c r="C41" s="215">
        <f>('Tav1'!D41-'Tav1'!C41)</f>
        <v>-14.699999999999989</v>
      </c>
      <c r="D41" s="215">
        <f>('Tav1'!E41-'Tav1'!D41)</f>
        <v>34.599999999999966</v>
      </c>
      <c r="E41" s="215">
        <f>('Tav1'!F41-'Tav1'!E41)</f>
        <v>-5.0999999999999659</v>
      </c>
      <c r="F41" s="215">
        <f>('Tav1'!G41-'Tav1'!F41)</f>
        <v>-16.800000000000011</v>
      </c>
      <c r="G41" s="215">
        <f>('Tav1'!H41-'Tav1'!G41)</f>
        <v>0</v>
      </c>
      <c r="H41" s="215">
        <f>('Tav1'!I41-'Tav1'!H41)</f>
        <v>-411.6</v>
      </c>
    </row>
    <row r="42" spans="1:8" ht="14.4" hidden="1" customHeight="1" thickBot="1" x14ac:dyDescent="0.3">
      <c r="A42" s="333"/>
      <c r="B42" s="211" t="s">
        <v>7</v>
      </c>
      <c r="C42" s="215">
        <f>('Tav1'!D42-'Tav1'!C42)</f>
        <v>-15</v>
      </c>
      <c r="D42" s="215">
        <f>('Tav1'!E42-'Tav1'!D42)</f>
        <v>56.699999999999818</v>
      </c>
      <c r="E42" s="215">
        <f>('Tav1'!F42-'Tav1'!E42)</f>
        <v>-0.49999999999988631</v>
      </c>
      <c r="F42" s="215">
        <f>('Tav1'!G42-'Tav1'!F42)</f>
        <v>-27.300000000000068</v>
      </c>
      <c r="G42" s="215">
        <f>('Tav1'!H42-'Tav1'!G42)</f>
        <v>0</v>
      </c>
      <c r="H42" s="215">
        <f>('Tav1'!I42-'Tav1'!H42)</f>
        <v>-675.9</v>
      </c>
    </row>
    <row r="43" spans="1:8" ht="14.4" hidden="1" customHeight="1" thickBot="1" x14ac:dyDescent="0.3">
      <c r="A43" s="334"/>
      <c r="B43" s="214" t="s">
        <v>6</v>
      </c>
      <c r="C43" s="217">
        <f>('Tav1'!D43-'Tav1'!C43)</f>
        <v>-1.9612908359917913E-2</v>
      </c>
      <c r="D43" s="217">
        <f>('Tav1'!E43-'Tav1'!D43)</f>
        <v>-1.1888633187300268E-3</v>
      </c>
      <c r="E43" s="217">
        <f>('Tav1'!F43-'Tav1'!E43)</f>
        <v>-1.6693855271991076E-2</v>
      </c>
      <c r="F43" s="217">
        <f>('Tav1'!G43-'Tav1'!F43)</f>
        <v>-5.7659599024406649E-4</v>
      </c>
      <c r="G43" s="217">
        <f>('Tav1'!H43-'Tav1'!G43)</f>
        <v>0</v>
      </c>
      <c r="H43" s="217">
        <f>('Tav1'!I43-'Tav1'!H43)</f>
        <v>1.2349891756171294E-2</v>
      </c>
    </row>
    <row r="44" spans="1:8" x14ac:dyDescent="0.25">
      <c r="A44" s="332" t="s">
        <v>10</v>
      </c>
      <c r="B44" s="210" t="s">
        <v>3</v>
      </c>
      <c r="C44" s="215">
        <f>('Tav1'!D44-'Tav1'!C44)</f>
        <v>-2</v>
      </c>
      <c r="D44" s="215">
        <f>('Tav1'!E44-'Tav1'!D44)</f>
        <v>23.700000000000045</v>
      </c>
      <c r="E44" s="215">
        <f>('Tav1'!F44-'Tav1'!E44)</f>
        <v>5.7999999999999545</v>
      </c>
      <c r="F44" s="215">
        <f>('Tav1'!G44-'Tav1'!F44)</f>
        <v>-10.099999999999966</v>
      </c>
      <c r="G44" s="215">
        <f>('Tav1'!H44-'Tav1'!G44)</f>
        <v>-8.3000000000000114</v>
      </c>
      <c r="H44" s="215">
        <f>('Tav1'!I44-'Tav1'!H44)</f>
        <v>-2.3999999999999773</v>
      </c>
    </row>
    <row r="45" spans="1:8" x14ac:dyDescent="0.25">
      <c r="A45" s="333"/>
      <c r="B45" s="212" t="s">
        <v>4</v>
      </c>
      <c r="C45" s="216">
        <f>('Tav1'!D45-'Tav1'!C45)</f>
        <v>-12.600000000000023</v>
      </c>
      <c r="D45" s="216">
        <f>('Tav1'!E45-'Tav1'!D45)</f>
        <v>38.699999999999932</v>
      </c>
      <c r="E45" s="216">
        <f>('Tav1'!F45-'Tav1'!E45)</f>
        <v>-6</v>
      </c>
      <c r="F45" s="216">
        <f>('Tav1'!G45-'Tav1'!F45)</f>
        <v>-17.099999999999909</v>
      </c>
      <c r="G45" s="216">
        <f>('Tav1'!H45-'Tav1'!G45)</f>
        <v>-15.600000000000023</v>
      </c>
      <c r="H45" s="216">
        <f>('Tav1'!I45-'Tav1'!H45)</f>
        <v>20.600000000000023</v>
      </c>
    </row>
    <row r="46" spans="1:8" x14ac:dyDescent="0.25">
      <c r="A46" s="333"/>
      <c r="B46" s="212" t="s">
        <v>7</v>
      </c>
      <c r="C46" s="216">
        <f>('Tav1'!D46-'Tav1'!C46)</f>
        <v>-14.599999999999909</v>
      </c>
      <c r="D46" s="216">
        <f>('Tav1'!E46-'Tav1'!D46)</f>
        <v>62.299999999999955</v>
      </c>
      <c r="E46" s="216">
        <f>('Tav1'!F46-'Tav1'!E46)</f>
        <v>-0.10000000000013642</v>
      </c>
      <c r="F46" s="216">
        <f>('Tav1'!G46-'Tav1'!F46)</f>
        <v>-27.199999999999818</v>
      </c>
      <c r="G46" s="216">
        <f>('Tav1'!H46-'Tav1'!G46)</f>
        <v>-23.900000000000091</v>
      </c>
      <c r="H46" s="216">
        <f>('Tav1'!I46-'Tav1'!H46)</f>
        <v>18.200000000000045</v>
      </c>
    </row>
    <row r="47" spans="1:8" ht="14.4" thickBot="1" x14ac:dyDescent="0.3">
      <c r="A47" s="334"/>
      <c r="B47" s="213" t="s">
        <v>6</v>
      </c>
      <c r="C47" s="218">
        <f>('Tav1'!D47-'Tav1'!C47)*100</f>
        <v>-0.95787379129284589</v>
      </c>
      <c r="D47" s="218">
        <f>('Tav1'!E47-'Tav1'!D47)*100</f>
        <v>0.39795991693600818</v>
      </c>
      <c r="E47" s="218">
        <f>('Tav1'!F47-'Tav1'!E47)*100</f>
        <v>-1.3852667553062914</v>
      </c>
      <c r="F47" s="218">
        <f>('Tav1'!G47-'Tav1'!F47)*100</f>
        <v>-0.25925385106754795</v>
      </c>
      <c r="G47" s="218">
        <f>('Tav1'!H47-'Tav1'!G47)*100</f>
        <v>-0.38196043732273699</v>
      </c>
      <c r="H47" s="218">
        <f>('Tav1'!I47-'Tav1'!H47)*100</f>
        <v>2.4034205708952316</v>
      </c>
    </row>
    <row r="49" spans="1:8" ht="14.4" thickBot="1" x14ac:dyDescent="0.3"/>
    <row r="50" spans="1:8" ht="28.2" thickBot="1" x14ac:dyDescent="0.3">
      <c r="A50" s="4" t="s">
        <v>12</v>
      </c>
      <c r="B50" s="209"/>
      <c r="C50" s="208" t="s">
        <v>13</v>
      </c>
      <c r="D50" s="208" t="s">
        <v>14</v>
      </c>
      <c r="E50" s="208" t="s">
        <v>15</v>
      </c>
      <c r="F50" s="208" t="s">
        <v>16</v>
      </c>
      <c r="G50" s="208" t="s">
        <v>17</v>
      </c>
      <c r="H50" s="208" t="s">
        <v>239</v>
      </c>
    </row>
    <row r="51" spans="1:8" x14ac:dyDescent="0.25">
      <c r="A51" s="332" t="s">
        <v>2</v>
      </c>
      <c r="B51" s="210" t="s">
        <v>3</v>
      </c>
      <c r="C51" s="215">
        <f>('Tav1'!D51-'Tav1'!C51)</f>
        <v>53.399999999999636</v>
      </c>
      <c r="D51" s="215">
        <f>('Tav1'!E51-'Tav1'!D51)</f>
        <v>-348.20000000000073</v>
      </c>
      <c r="E51" s="215">
        <f>('Tav1'!F51-'Tav1'!E51)</f>
        <v>56.200000000000728</v>
      </c>
      <c r="F51" s="215">
        <f>('Tav1'!G51-'Tav1'!F51)</f>
        <v>306.60000000000036</v>
      </c>
      <c r="G51" s="215">
        <f>('Tav1'!H51-'Tav1'!G51)</f>
        <v>241.19999999999891</v>
      </c>
      <c r="H51" s="215">
        <f>('Tav1'!I51-'Tav1'!H51)</f>
        <v>173.30000000000109</v>
      </c>
    </row>
    <row r="52" spans="1:8" x14ac:dyDescent="0.25">
      <c r="A52" s="333"/>
      <c r="B52" s="211" t="s">
        <v>4</v>
      </c>
      <c r="C52" s="215">
        <f>('Tav1'!D52-'Tav1'!C52)</f>
        <v>97.299999999999272</v>
      </c>
      <c r="D52" s="215">
        <f>('Tav1'!E52-'Tav1'!D52)</f>
        <v>-376</v>
      </c>
      <c r="E52" s="215">
        <f>('Tav1'!F52-'Tav1'!E52)</f>
        <v>112.60000000000036</v>
      </c>
      <c r="F52" s="215">
        <f>('Tav1'!G52-'Tav1'!F52)</f>
        <v>238.80000000000109</v>
      </c>
      <c r="G52" s="215">
        <f>('Tav1'!H52-'Tav1'!G52)</f>
        <v>239.39999999999964</v>
      </c>
      <c r="H52" s="215">
        <f>('Tav1'!I52-'Tav1'!H52)</f>
        <v>178.89999999999964</v>
      </c>
    </row>
    <row r="53" spans="1:8" x14ac:dyDescent="0.25">
      <c r="A53" s="333"/>
      <c r="B53" s="212" t="s">
        <v>5</v>
      </c>
      <c r="C53" s="216">
        <f>('Tav1'!D53-'Tav1'!C53)</f>
        <v>150.70000000000073</v>
      </c>
      <c r="D53" s="216">
        <f>('Tav1'!E53-'Tav1'!D53)</f>
        <v>-724.20000000000437</v>
      </c>
      <c r="E53" s="216">
        <f>('Tav1'!F53-'Tav1'!E53)</f>
        <v>168.80000000000291</v>
      </c>
      <c r="F53" s="216">
        <f>('Tav1'!G53-'Tav1'!F53)</f>
        <v>545.40000000000146</v>
      </c>
      <c r="G53" s="216">
        <f>('Tav1'!H53-'Tav1'!G53)</f>
        <v>480.5</v>
      </c>
      <c r="H53" s="216">
        <f>('Tav1'!I53-'Tav1'!H53)</f>
        <v>352.39999999999782</v>
      </c>
    </row>
    <row r="54" spans="1:8" ht="14.4" thickBot="1" x14ac:dyDescent="0.3">
      <c r="A54" s="335"/>
      <c r="B54" s="221" t="s">
        <v>6</v>
      </c>
      <c r="C54" s="218">
        <f>('Tav1'!D54-'Tav1'!C54)*100</f>
        <v>0.82011453123282951</v>
      </c>
      <c r="D54" s="218">
        <f>('Tav1'!E54-'Tav1'!D54)*100</f>
        <v>-1.7538481719775623</v>
      </c>
      <c r="E54" s="218">
        <f>('Tav1'!F54-'Tav1'!E54)*100</f>
        <v>1.0452650933996221</v>
      </c>
      <c r="F54" s="218">
        <f>('Tav1'!G54-'Tav1'!F54)*100</f>
        <v>0.21454446978402819</v>
      </c>
      <c r="G54" s="218">
        <f>('Tav1'!H54-'Tav1'!G54)*100</f>
        <v>0.86724521392783083</v>
      </c>
      <c r="H54" s="218">
        <f>('Tav1'!I54-'Tav1'!H54)*100</f>
        <v>0.68972366388017625</v>
      </c>
    </row>
    <row r="55" spans="1:8" ht="13.95" customHeight="1" x14ac:dyDescent="0.25">
      <c r="A55" s="340" t="s">
        <v>19</v>
      </c>
      <c r="B55" s="222" t="s">
        <v>3</v>
      </c>
      <c r="C55" s="223">
        <f>('Tav1'!D55-'Tav1'!C55)</f>
        <v>-98.5</v>
      </c>
      <c r="D55" s="223">
        <f>('Tav1'!E55-'Tav1'!D55)</f>
        <v>-113.69999999999891</v>
      </c>
      <c r="E55" s="223">
        <f>('Tav1'!F55-'Tav1'!E55)</f>
        <v>22.399999999997817</v>
      </c>
      <c r="F55" s="223">
        <f>('Tav1'!G55-'Tav1'!F55)</f>
        <v>-214.19999999999891</v>
      </c>
      <c r="G55" s="223">
        <f>('Tav1'!H55-'Tav1'!G55)</f>
        <v>-34</v>
      </c>
      <c r="H55" s="223">
        <f>('Tav1'!I55-'Tav1'!H55)</f>
        <v>-129.60000000000036</v>
      </c>
    </row>
    <row r="56" spans="1:8" x14ac:dyDescent="0.25">
      <c r="A56" s="330"/>
      <c r="B56" s="211" t="s">
        <v>4</v>
      </c>
      <c r="C56" s="215">
        <f>('Tav1'!D56-'Tav1'!C56)</f>
        <v>-70.899999999999636</v>
      </c>
      <c r="D56" s="215">
        <f>('Tav1'!E56-'Tav1'!D56)</f>
        <v>-125.29999999999927</v>
      </c>
      <c r="E56" s="215">
        <f>('Tav1'!F56-'Tav1'!E56)</f>
        <v>43.299999999999272</v>
      </c>
      <c r="F56" s="215">
        <f>('Tav1'!G56-'Tav1'!F56)</f>
        <v>-125</v>
      </c>
      <c r="G56" s="215">
        <f>('Tav1'!H56-'Tav1'!G56)</f>
        <v>-46.700000000000728</v>
      </c>
      <c r="H56" s="215">
        <f>('Tav1'!I56-'Tav1'!H56)</f>
        <v>-153.5</v>
      </c>
    </row>
    <row r="57" spans="1:8" x14ac:dyDescent="0.25">
      <c r="A57" s="330"/>
      <c r="B57" s="212" t="s">
        <v>7</v>
      </c>
      <c r="C57" s="216">
        <f>('Tav1'!D57-'Tav1'!C57)</f>
        <v>-169.39999999999782</v>
      </c>
      <c r="D57" s="216">
        <f>('Tav1'!E57-'Tav1'!D57)</f>
        <v>-239.09999999999854</v>
      </c>
      <c r="E57" s="216">
        <f>('Tav1'!F57-'Tav1'!E57)</f>
        <v>65.899999999997817</v>
      </c>
      <c r="F57" s="216">
        <f>('Tav1'!G57-'Tav1'!F57)</f>
        <v>-339.29999999999927</v>
      </c>
      <c r="G57" s="216">
        <f>('Tav1'!H57-'Tav1'!G57)</f>
        <v>-80.600000000002183</v>
      </c>
      <c r="H57" s="216">
        <f>('Tav1'!I57-'Tav1'!H57)</f>
        <v>-283.39999999999782</v>
      </c>
    </row>
    <row r="58" spans="1:8" ht="14.4" thickBot="1" x14ac:dyDescent="0.3">
      <c r="A58" s="336"/>
      <c r="B58" s="221" t="s">
        <v>6</v>
      </c>
      <c r="C58" s="218">
        <f>('Tav1'!D58-'Tav1'!C58)*100</f>
        <v>1.6265750286369161</v>
      </c>
      <c r="D58" s="218">
        <f>('Tav1'!E58-'Tav1'!D58)*100</f>
        <v>-2.1600555290048282</v>
      </c>
      <c r="E58" s="218">
        <f>('Tav1'!F58-'Tav1'!E58)*100</f>
        <v>2.2947464102407613</v>
      </c>
      <c r="F58" s="218">
        <f>('Tav1'!G58-'Tav1'!F58)*100</f>
        <v>7.7088705617554485</v>
      </c>
      <c r="G58" s="218">
        <f>('Tav1'!H58-'Tav1'!G58)*100</f>
        <v>-1.4044988690695908</v>
      </c>
      <c r="H58" s="218">
        <f>('Tav1'!I58-'Tav1'!H58)*100</f>
        <v>-3.5483424606516394</v>
      </c>
    </row>
    <row r="59" spans="1:8" x14ac:dyDescent="0.25">
      <c r="A59" s="337" t="s">
        <v>8</v>
      </c>
      <c r="B59" s="222" t="s">
        <v>3</v>
      </c>
      <c r="C59" s="223">
        <f>('Tav1'!D59-'Tav1'!C59)</f>
        <v>-45.100000000000364</v>
      </c>
      <c r="D59" s="223">
        <f>('Tav1'!E59-'Tav1'!D59)</f>
        <v>-461.89999999999964</v>
      </c>
      <c r="E59" s="223">
        <f>('Tav1'!F59-'Tav1'!E59)</f>
        <v>78.599999999998545</v>
      </c>
      <c r="F59" s="223">
        <f>('Tav1'!G59-'Tav1'!F59)</f>
        <v>92.400000000001455</v>
      </c>
      <c r="G59" s="223">
        <f>('Tav1'!H59-'Tav1'!G59)</f>
        <v>207.19999999999891</v>
      </c>
      <c r="H59" s="223">
        <f>('Tav1'!I59-'Tav1'!H59)</f>
        <v>43.700000000000728</v>
      </c>
    </row>
    <row r="60" spans="1:8" x14ac:dyDescent="0.25">
      <c r="A60" s="333"/>
      <c r="B60" s="211" t="s">
        <v>4</v>
      </c>
      <c r="C60" s="215">
        <f>('Tav1'!D60-'Tav1'!C60)</f>
        <v>26.399999999999636</v>
      </c>
      <c r="D60" s="215">
        <f>('Tav1'!E60-'Tav1'!D60)</f>
        <v>-501.29999999999927</v>
      </c>
      <c r="E60" s="215">
        <f>('Tav1'!F60-'Tav1'!E60)</f>
        <v>155.89999999999964</v>
      </c>
      <c r="F60" s="215">
        <f>('Tav1'!G60-'Tav1'!F60)</f>
        <v>113.80000000000109</v>
      </c>
      <c r="G60" s="215">
        <f>('Tav1'!H60-'Tav1'!G60)</f>
        <v>192.69999999999891</v>
      </c>
      <c r="H60" s="215">
        <f>('Tav1'!I60-'Tav1'!H60)</f>
        <v>25.399999999999636</v>
      </c>
    </row>
    <row r="61" spans="1:8" x14ac:dyDescent="0.25">
      <c r="A61" s="333"/>
      <c r="B61" s="212" t="s">
        <v>7</v>
      </c>
      <c r="C61" s="216">
        <f>('Tav1'!D61-'Tav1'!C61)</f>
        <v>-18.69999999999709</v>
      </c>
      <c r="D61" s="216">
        <f>('Tav1'!E61-'Tav1'!D61)</f>
        <v>-963.30000000000291</v>
      </c>
      <c r="E61" s="216">
        <f>('Tav1'!F61-'Tav1'!E61)</f>
        <v>234.70000000000073</v>
      </c>
      <c r="F61" s="216">
        <f>('Tav1'!G61-'Tav1'!F61)</f>
        <v>206.10000000000218</v>
      </c>
      <c r="G61" s="216">
        <f>('Tav1'!H61-'Tav1'!G61)</f>
        <v>399.89999999999782</v>
      </c>
      <c r="H61" s="216">
        <f>('Tav1'!I61-'Tav1'!H61)</f>
        <v>69</v>
      </c>
    </row>
    <row r="62" spans="1:8" ht="14.4" thickBot="1" x14ac:dyDescent="0.3">
      <c r="A62" s="335"/>
      <c r="B62" s="221" t="s">
        <v>6</v>
      </c>
      <c r="C62" s="218">
        <f>('Tav1'!D62-'Tav1'!C62)*100</f>
        <v>0.73299322069023676</v>
      </c>
      <c r="D62" s="218">
        <f>('Tav1'!E62-'Tav1'!D62)*100</f>
        <v>-1.9758774867442153</v>
      </c>
      <c r="E62" s="218">
        <f>('Tav1'!F62-'Tav1'!E62)*100</f>
        <v>1.2457184877204763</v>
      </c>
      <c r="F62" s="218">
        <f>('Tav1'!G62-'Tav1'!F62)*100</f>
        <v>0.56083872259286571</v>
      </c>
      <c r="G62" s="218">
        <f>('Tav1'!H62-'Tav1'!G62)*100</f>
        <v>0.45962924443016528</v>
      </c>
      <c r="H62" s="218">
        <f>('Tav1'!I62-'Tav1'!H62)*100</f>
        <v>-8.9977816481379147E-2</v>
      </c>
    </row>
    <row r="63" spans="1:8" ht="14.4" hidden="1" customHeight="1" thickBot="1" x14ac:dyDescent="0.3">
      <c r="A63" s="337" t="s">
        <v>9</v>
      </c>
      <c r="B63" s="219" t="s">
        <v>3</v>
      </c>
      <c r="C63" s="220">
        <f>('Tav1'!D63-'Tav1'!C63)</f>
        <v>9.9999999999454303E-2</v>
      </c>
      <c r="D63" s="220">
        <f>('Tav1'!E63-'Tav1'!D63)</f>
        <v>347.69999999999982</v>
      </c>
      <c r="E63" s="220">
        <f>('Tav1'!F63-'Tav1'!E63)</f>
        <v>-157.5</v>
      </c>
      <c r="F63" s="220">
        <f>('Tav1'!G63-'Tav1'!F63)</f>
        <v>-216.19999999999982</v>
      </c>
      <c r="G63" s="220">
        <f>('Tav1'!H63-'Tav1'!G63)</f>
        <v>0</v>
      </c>
      <c r="H63" s="220">
        <f>('Tav1'!I63-'Tav1'!H63)</f>
        <v>-4700.5</v>
      </c>
    </row>
    <row r="64" spans="1:8" ht="14.4" hidden="1" customHeight="1" thickBot="1" x14ac:dyDescent="0.3">
      <c r="A64" s="333"/>
      <c r="B64" s="211" t="s">
        <v>4</v>
      </c>
      <c r="C64" s="215">
        <f>('Tav1'!D64-'Tav1'!C64)</f>
        <v>-95.299999999999272</v>
      </c>
      <c r="D64" s="215">
        <f>('Tav1'!E64-'Tav1'!D64)</f>
        <v>401.79999999999927</v>
      </c>
      <c r="E64" s="215">
        <f>('Tav1'!F64-'Tav1'!E64)</f>
        <v>-302.39999999999964</v>
      </c>
      <c r="F64" s="215">
        <f>('Tav1'!G64-'Tav1'!F64)</f>
        <v>-267.60000000000036</v>
      </c>
      <c r="G64" s="215">
        <f>('Tav1'!H64-'Tav1'!G64)</f>
        <v>0</v>
      </c>
      <c r="H64" s="215">
        <f>('Tav1'!I64-'Tav1'!H64)</f>
        <v>-8082.7</v>
      </c>
    </row>
    <row r="65" spans="1:8" ht="14.4" hidden="1" customHeight="1" thickBot="1" x14ac:dyDescent="0.3">
      <c r="A65" s="333"/>
      <c r="B65" s="211" t="s">
        <v>7</v>
      </c>
      <c r="C65" s="215">
        <f>('Tav1'!D65-'Tav1'!C65)</f>
        <v>-95.100000000000364</v>
      </c>
      <c r="D65" s="215">
        <f>('Tav1'!E65-'Tav1'!D65)</f>
        <v>749.5</v>
      </c>
      <c r="E65" s="215">
        <f>('Tav1'!F65-'Tav1'!E65)</f>
        <v>-459.89999999999964</v>
      </c>
      <c r="F65" s="215">
        <f>('Tav1'!G65-'Tav1'!F65)</f>
        <v>-483.80000000000109</v>
      </c>
      <c r="G65" s="215">
        <f>('Tav1'!H65-'Tav1'!G65)</f>
        <v>0</v>
      </c>
      <c r="H65" s="215">
        <f>('Tav1'!I65-'Tav1'!H65)</f>
        <v>-12783.199999999999</v>
      </c>
    </row>
    <row r="66" spans="1:8" ht="14.4" hidden="1" customHeight="1" thickBot="1" x14ac:dyDescent="0.3">
      <c r="A66" s="334"/>
      <c r="B66" s="214" t="s">
        <v>6</v>
      </c>
      <c r="C66" s="217">
        <f>('Tav1'!D66-'Tav1'!C66)</f>
        <v>-6.5263741698234345E-3</v>
      </c>
      <c r="D66" s="217">
        <f>('Tav1'!E66-'Tav1'!D66)</f>
        <v>-1.3512411176634487E-2</v>
      </c>
      <c r="E66" s="217">
        <f>('Tav1'!F66-'Tav1'!E66)</f>
        <v>-2.3714490934498844E-3</v>
      </c>
      <c r="F66" s="217">
        <f>('Tav1'!G66-'Tav1'!F66)</f>
        <v>7.2148922662428339E-3</v>
      </c>
      <c r="G66" s="217">
        <f>('Tav1'!H66-'Tav1'!G66)</f>
        <v>0</v>
      </c>
      <c r="H66" s="217">
        <f>('Tav1'!I66-'Tav1'!H66)</f>
        <v>-4.6877843887163928E-2</v>
      </c>
    </row>
    <row r="67" spans="1:8" x14ac:dyDescent="0.25">
      <c r="A67" s="332" t="s">
        <v>10</v>
      </c>
      <c r="B67" s="210" t="s">
        <v>3</v>
      </c>
      <c r="C67" s="215">
        <f>('Tav1'!D67-'Tav1'!C67)</f>
        <v>25.300000000000182</v>
      </c>
      <c r="D67" s="215">
        <f>('Tav1'!E67-'Tav1'!D67)</f>
        <v>403.69999999999982</v>
      </c>
      <c r="E67" s="215">
        <f>('Tav1'!F67-'Tav1'!E67)</f>
        <v>-146.69999999999982</v>
      </c>
      <c r="F67" s="215">
        <f>('Tav1'!G67-'Tav1'!F67)</f>
        <v>-211.69999999999982</v>
      </c>
      <c r="G67" s="215">
        <f>('Tav1'!H67-'Tav1'!G67)</f>
        <v>-215.10000000000036</v>
      </c>
      <c r="H67" s="215">
        <f>('Tav1'!I67-'Tav1'!H67)</f>
        <v>7.3000000000001819</v>
      </c>
    </row>
    <row r="68" spans="1:8" x14ac:dyDescent="0.25">
      <c r="A68" s="333"/>
      <c r="B68" s="212" t="s">
        <v>4</v>
      </c>
      <c r="C68" s="216">
        <f>('Tav1'!D68-'Tav1'!C68)</f>
        <v>-83.799999999999272</v>
      </c>
      <c r="D68" s="216">
        <f>('Tav1'!E68-'Tav1'!D68)</f>
        <v>450.79999999999927</v>
      </c>
      <c r="E68" s="216">
        <f>('Tav1'!F68-'Tav1'!E68)</f>
        <v>-249.59999999999854</v>
      </c>
      <c r="F68" s="216">
        <f>('Tav1'!G68-'Tav1'!F68)</f>
        <v>-277.40000000000146</v>
      </c>
      <c r="G68" s="216">
        <f>('Tav1'!H68-'Tav1'!G68)</f>
        <v>-298.79999999999927</v>
      </c>
      <c r="H68" s="216">
        <f>('Tav1'!I68-'Tav1'!H68)</f>
        <v>15.799999999999272</v>
      </c>
    </row>
    <row r="69" spans="1:8" x14ac:dyDescent="0.25">
      <c r="A69" s="333"/>
      <c r="B69" s="212" t="s">
        <v>7</v>
      </c>
      <c r="C69" s="216">
        <f>('Tav1'!D69-'Tav1'!C69)</f>
        <v>-58.599999999998545</v>
      </c>
      <c r="D69" s="216">
        <f>('Tav1'!E69-'Tav1'!D69)</f>
        <v>854.59999999999854</v>
      </c>
      <c r="E69" s="216">
        <f>('Tav1'!F69-'Tav1'!E69)</f>
        <v>-396.29999999999927</v>
      </c>
      <c r="F69" s="216">
        <f>('Tav1'!G69-'Tav1'!F69)</f>
        <v>-489.10000000000218</v>
      </c>
      <c r="G69" s="216">
        <f>('Tav1'!H69-'Tav1'!G69)</f>
        <v>-513.89999999999782</v>
      </c>
      <c r="H69" s="216">
        <f>('Tav1'!I69-'Tav1'!H69)</f>
        <v>23.099999999998545</v>
      </c>
    </row>
    <row r="70" spans="1:8" ht="14.4" thickBot="1" x14ac:dyDescent="0.3">
      <c r="A70" s="334"/>
      <c r="B70" s="213" t="s">
        <v>6</v>
      </c>
      <c r="C70" s="218">
        <f>('Tav1'!D70-'Tav1'!C70)*100</f>
        <v>-0.67965273252806879</v>
      </c>
      <c r="D70" s="218">
        <f>('Tav1'!E70-'Tav1'!D70)*100</f>
        <v>-0.93264446133322076</v>
      </c>
      <c r="E70" s="218">
        <f>('Tav1'!F70-'Tav1'!E70)*100</f>
        <v>-0.14309976877580066</v>
      </c>
      <c r="F70" s="218">
        <f>('Tav1'!G70-'Tav1'!F70)*100</f>
        <v>0.25577265996914456</v>
      </c>
      <c r="G70" s="218">
        <f>('Tav1'!H70-'Tav1'!G70)*100</f>
        <v>0.17448798171823543</v>
      </c>
      <c r="H70" s="218">
        <f>('Tav1'!I70-'Tav1'!H70)*100</f>
        <v>2.6768921206588026E-2</v>
      </c>
    </row>
  </sheetData>
  <sheetProtection algorithmName="SHA-512" hashValue="myEVKOGjhO3fkv+wS4alJsQcOkfg0usNF4UbVwfKxp8H3JQpV0J49wzZvjtPqQpsgq0dq066l7uUMboWViD11A==" saltValue="Mm5eyRNXKiEScmeiDruIhA==" spinCount="100000" sheet="1" objects="1" scenarios="1" selectLockedCells="1" selectUnlockedCells="1"/>
  <mergeCells count="17">
    <mergeCell ref="A67:A70"/>
    <mergeCell ref="A28:A31"/>
    <mergeCell ref="A32:A35"/>
    <mergeCell ref="A36:A39"/>
    <mergeCell ref="A40:A43"/>
    <mergeCell ref="A44:A47"/>
    <mergeCell ref="A51:A54"/>
    <mergeCell ref="A27:B27"/>
    <mergeCell ref="A1:H1"/>
    <mergeCell ref="A55:A58"/>
    <mergeCell ref="A59:A62"/>
    <mergeCell ref="A63:A66"/>
    <mergeCell ref="A21:A24"/>
    <mergeCell ref="A5:A8"/>
    <mergeCell ref="A9:A12"/>
    <mergeCell ref="A13:A16"/>
    <mergeCell ref="A17:A20"/>
  </mergeCells>
  <phoneticPr fontId="44" type="noConversion"/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H70"/>
  <sheetViews>
    <sheetView zoomScaleNormal="100" workbookViewId="0">
      <selection sqref="A1:I1"/>
    </sheetView>
  </sheetViews>
  <sheetFormatPr defaultColWidth="9.109375" defaultRowHeight="13.8" x14ac:dyDescent="0.25"/>
  <cols>
    <col min="1" max="1" width="30.6640625" style="3" customWidth="1"/>
    <col min="2" max="2" width="9.109375" style="3"/>
    <col min="3" max="7" width="9.6640625" style="3" customWidth="1"/>
    <col min="8" max="16384" width="9.109375" style="3"/>
  </cols>
  <sheetData>
    <row r="1" spans="1:8" ht="36" customHeight="1" x14ac:dyDescent="0.25">
      <c r="A1" s="328" t="s">
        <v>232</v>
      </c>
      <c r="B1" s="328"/>
      <c r="C1" s="328"/>
      <c r="D1" s="328"/>
      <c r="E1" s="328"/>
      <c r="F1" s="328"/>
      <c r="G1" s="328"/>
      <c r="H1" s="328"/>
    </row>
    <row r="2" spans="1:8" s="1" customFormat="1" ht="10.199999999999999" x14ac:dyDescent="0.2">
      <c r="A2" s="1" t="s">
        <v>0</v>
      </c>
    </row>
    <row r="3" spans="1:8" s="1" customFormat="1" ht="10.8" thickBot="1" x14ac:dyDescent="0.25"/>
    <row r="4" spans="1:8" ht="28.2" thickBot="1" x14ac:dyDescent="0.3">
      <c r="A4" s="4" t="s">
        <v>1</v>
      </c>
      <c r="B4" s="5"/>
      <c r="C4" s="5" t="s">
        <v>13</v>
      </c>
      <c r="D4" s="6" t="s">
        <v>14</v>
      </c>
      <c r="E4" s="6" t="s">
        <v>15</v>
      </c>
      <c r="F4" s="5" t="s">
        <v>16</v>
      </c>
      <c r="G4" s="5" t="s">
        <v>17</v>
      </c>
      <c r="H4" s="5" t="s">
        <v>238</v>
      </c>
    </row>
    <row r="5" spans="1:8" x14ac:dyDescent="0.25">
      <c r="A5" s="332" t="s">
        <v>2</v>
      </c>
      <c r="B5" s="7" t="s">
        <v>3</v>
      </c>
      <c r="C5" s="18">
        <f>('Tav1'!D5-'Tav1'!C5)/'Tav1'!C5*100</f>
        <v>1.1591148577449888</v>
      </c>
      <c r="D5" s="18">
        <f>('Tav1'!E5-'Tav1'!D5)/'Tav1'!D5*100</f>
        <v>-4.2708333333333268</v>
      </c>
      <c r="E5" s="19">
        <f>('Tav1'!F5-'Tav1'!E5)/'Tav1'!E5*100</f>
        <v>3.9173014145810598</v>
      </c>
      <c r="F5" s="18">
        <f>('Tav1'!G5-'Tav1'!F5)/'Tav1'!F5*100</f>
        <v>0.62827225130889452</v>
      </c>
      <c r="G5" s="224">
        <f>('Tav1'!H5-'Tav1'!G5)/'Tav1'!G5*100</f>
        <v>-1.6649323621227829</v>
      </c>
      <c r="H5" s="229">
        <f>('Tav1'!I5-'Tav1'!H5)/'Tav1'!H5*100</f>
        <v>1.9047619047619018</v>
      </c>
    </row>
    <row r="6" spans="1:8" x14ac:dyDescent="0.25">
      <c r="A6" s="333"/>
      <c r="B6" s="10" t="s">
        <v>4</v>
      </c>
      <c r="C6" s="21">
        <f>('Tav1'!D6-'Tav1'!C6)/'Tav1'!C6*100</f>
        <v>4.3650793650793798</v>
      </c>
      <c r="D6" s="21">
        <f>('Tav1'!E6-'Tav1'!D6)/'Tav1'!D6*100</f>
        <v>-6.5906210392902436</v>
      </c>
      <c r="E6" s="22">
        <f>('Tav1'!F6-'Tav1'!E6)/'Tav1'!E6*100</f>
        <v>3.2564450474898123</v>
      </c>
      <c r="F6" s="21">
        <f>('Tav1'!G6-'Tav1'!F6)/'Tav1'!F6*100</f>
        <v>0.26281208935611411</v>
      </c>
      <c r="G6" s="225">
        <f>('Tav1'!H6-'Tav1'!G6)/'Tav1'!G6*100</f>
        <v>-0.91743119266055417</v>
      </c>
      <c r="H6" s="230">
        <f>('Tav1'!I6-'Tav1'!H6)/'Tav1'!H6*100</f>
        <v>1.9841269841269844</v>
      </c>
    </row>
    <row r="7" spans="1:8" x14ac:dyDescent="0.25">
      <c r="A7" s="333"/>
      <c r="B7" s="24" t="s">
        <v>5</v>
      </c>
      <c r="C7" s="25">
        <f>('Tav1'!D7-'Tav1'!C7)/'Tav1'!C7*100</f>
        <v>2.5806451612903261</v>
      </c>
      <c r="D7" s="258">
        <f>('Tav1'!E7-'Tav1'!D7)/'Tav1'!D7*100</f>
        <v>-5.2601486563750814</v>
      </c>
      <c r="E7" s="26">
        <f>('Tav1'!F7-'Tav1'!E7)/'Tav1'!E7*100</f>
        <v>3.6210018105009052</v>
      </c>
      <c r="F7" s="25">
        <f>('Tav1'!G7-'Tav1'!F7)/'Tav1'!F7*100</f>
        <v>0.40768782760629996</v>
      </c>
      <c r="G7" s="259">
        <f>('Tav1'!H7-'Tav1'!G7)/'Tav1'!G7*100</f>
        <v>-1.3341067285382895</v>
      </c>
      <c r="H7" s="231">
        <f>('Tav1'!I7-'Tav1'!H7)/'Tav1'!H7*100</f>
        <v>1.9400352733686135</v>
      </c>
    </row>
    <row r="8" spans="1:8" ht="14.4" thickBot="1" x14ac:dyDescent="0.3">
      <c r="A8" s="334"/>
      <c r="B8" s="14" t="s">
        <v>6</v>
      </c>
      <c r="C8" s="28">
        <f>('Tav1'!D8-'Tav1'!C8)/'Tav1'!C8*100</f>
        <v>-15.104710494690687</v>
      </c>
      <c r="D8" s="28">
        <f>('Tav1'!E8-'Tav1'!D8)/'Tav1'!D8*100</f>
        <v>13.942250470137418</v>
      </c>
      <c r="E8" s="28">
        <f>('Tav1'!F8-'Tav1'!E8)/'Tav1'!E8*100</f>
        <v>3.2317222855987913</v>
      </c>
      <c r="F8" s="28">
        <f>('Tav1'!G8-'Tav1'!F8)/'Tav1'!F8*100</f>
        <v>1.7943278701813965</v>
      </c>
      <c r="G8" s="227">
        <f>('Tav1'!H8-'Tav1'!G8)/'Tav1'!G8*100</f>
        <v>-3.6616161616161005</v>
      </c>
      <c r="H8" s="28">
        <f>('Tav1'!I8-'Tav1'!H8)/'Tav1'!H8*100</f>
        <v>-0.38910505836577941</v>
      </c>
    </row>
    <row r="9" spans="1:8" x14ac:dyDescent="0.25">
      <c r="A9" s="329" t="s">
        <v>19</v>
      </c>
      <c r="B9" s="7" t="s">
        <v>3</v>
      </c>
      <c r="C9" s="18">
        <f>('Tav1'!D9-'Tav1'!C9)/'Tav1'!C9*100</f>
        <v>-23.07692307692291</v>
      </c>
      <c r="D9" s="18">
        <f>('Tav1'!E9-'Tav1'!D9)/'Tav1'!D9*100</f>
        <v>53.333333333333144</v>
      </c>
      <c r="E9" s="19">
        <f>('Tav1'!F9-'Tav1'!E9)/'Tav1'!E9*100</f>
        <v>0</v>
      </c>
      <c r="F9" s="18">
        <f>('Tav1'!G9-'Tav1'!F9)/'Tav1'!F9*100</f>
        <v>-21.739130434782329</v>
      </c>
      <c r="G9" s="224">
        <f>('Tav1'!H9-'Tav1'!G9)/'Tav1'!G9*100</f>
        <v>-2.7777777777780082</v>
      </c>
      <c r="H9" s="229">
        <f>('Tav1'!I9-'Tav1'!H9)/'Tav1'!H9*100</f>
        <v>2.8571428571431006</v>
      </c>
    </row>
    <row r="10" spans="1:8" x14ac:dyDescent="0.25">
      <c r="A10" s="330"/>
      <c r="B10" s="10" t="s">
        <v>4</v>
      </c>
      <c r="C10" s="21">
        <f>('Tav1'!D10-'Tav1'!C10)/'Tav1'!C10*100</f>
        <v>-17.187500000000117</v>
      </c>
      <c r="D10" s="21">
        <f>('Tav1'!E10-'Tav1'!D10)/'Tav1'!D10*100</f>
        <v>45.28301886792466</v>
      </c>
      <c r="E10" s="22">
        <f>('Tav1'!F10-'Tav1'!E10)/'Tav1'!E10*100</f>
        <v>-11.688311688311574</v>
      </c>
      <c r="F10" s="21">
        <f>('Tav1'!G10-'Tav1'!F10)/'Tav1'!F10*100</f>
        <v>-7.3529411764707859</v>
      </c>
      <c r="G10" s="225">
        <f>('Tav1'!H10-'Tav1'!G10)/'Tav1'!G10*100</f>
        <v>-23.809523809523593</v>
      </c>
      <c r="H10" s="230">
        <f>('Tav1'!I10-'Tav1'!H10)/'Tav1'!H10*100</f>
        <v>-22.916666666666792</v>
      </c>
    </row>
    <row r="11" spans="1:8" x14ac:dyDescent="0.25">
      <c r="A11" s="330"/>
      <c r="B11" s="24" t="s">
        <v>7</v>
      </c>
      <c r="C11" s="25">
        <f>('Tav1'!D11-'Tav1'!C11)/'Tav1'!C11*100</f>
        <v>-19.417475728155594</v>
      </c>
      <c r="D11" s="25">
        <f>('Tav1'!E11-'Tav1'!D11)/'Tav1'!D11*100</f>
        <v>46.987951807229422</v>
      </c>
      <c r="E11" s="26">
        <f>('Tav1'!F11-'Tav1'!E11)/'Tav1'!E11*100</f>
        <v>-7.377049180327905</v>
      </c>
      <c r="F11" s="25">
        <f>('Tav1'!G11-'Tav1'!F11)/'Tav1'!F11*100</f>
        <v>-12.389380530973488</v>
      </c>
      <c r="G11" s="226">
        <f>('Tav1'!H11-'Tav1'!G11)/'Tav1'!G11*100</f>
        <v>-16.161616161616095</v>
      </c>
      <c r="H11" s="231">
        <f>('Tav1'!I11-'Tav1'!H11)/'Tav1'!H11*100</f>
        <v>-10.843373493975957</v>
      </c>
    </row>
    <row r="12" spans="1:8" ht="14.4" thickBot="1" x14ac:dyDescent="0.3">
      <c r="A12" s="331"/>
      <c r="B12" s="14" t="s">
        <v>6</v>
      </c>
      <c r="C12" s="28">
        <f>('Tav1'!D12-'Tav1'!C12)/'Tav1'!C12*100</f>
        <v>11.09433962264089</v>
      </c>
      <c r="D12" s="28">
        <f>('Tav1'!E12-'Tav1'!D12)/'Tav1'!D12*100</f>
        <v>-7.2275550536417192</v>
      </c>
      <c r="E12" s="28">
        <f>('Tav1'!F12-'Tav1'!E12)/'Tav1'!E12*100</f>
        <v>-19.639468690701793</v>
      </c>
      <c r="F12" s="28">
        <f>('Tav1'!G12-'Tav1'!F12)/'Tav1'!F12*100</f>
        <v>32.467532467531164</v>
      </c>
      <c r="G12" s="227">
        <f>('Tav1'!H12-'Tav1'!G12)/'Tav1'!G12*100</f>
        <v>-36.805555555554918</v>
      </c>
      <c r="H12" s="28">
        <f>('Tav1'!I12-'Tav1'!H12)/'Tav1'!H12*100</f>
        <v>-90.020790020790656</v>
      </c>
    </row>
    <row r="13" spans="1:8" x14ac:dyDescent="0.25">
      <c r="A13" s="332" t="s">
        <v>8</v>
      </c>
      <c r="B13" s="7" t="s">
        <v>3</v>
      </c>
      <c r="C13" s="18">
        <f>('Tav1'!D13-'Tav1'!C13)/'Tav1'!C13*100</f>
        <v>0.2024291497975737</v>
      </c>
      <c r="D13" s="18">
        <f>('Tav1'!E13-'Tav1'!D13)/'Tav1'!D13*100</f>
        <v>-2.5252525252525251</v>
      </c>
      <c r="E13" s="19">
        <f>('Tav1'!F13-'Tav1'!E13)/'Tav1'!E13*100</f>
        <v>3.7305699481865227</v>
      </c>
      <c r="F13" s="18">
        <f>('Tav1'!G13-'Tav1'!F13)/'Tav1'!F13*100</f>
        <v>-0.39960039960039112</v>
      </c>
      <c r="G13" s="224">
        <f>('Tav1'!H13-'Tav1'!G13)/'Tav1'!G13*100</f>
        <v>-1.705115346038117</v>
      </c>
      <c r="H13" s="229">
        <f>('Tav1'!I13-'Tav1'!H13)/'Tav1'!H13*100</f>
        <v>1.9387755102040876</v>
      </c>
    </row>
    <row r="14" spans="1:8" x14ac:dyDescent="0.25">
      <c r="A14" s="333"/>
      <c r="B14" s="10" t="s">
        <v>4</v>
      </c>
      <c r="C14" s="21">
        <f>('Tav1'!D14-'Tav1'!C14)/'Tav1'!C14*100</f>
        <v>2.682926829268296</v>
      </c>
      <c r="D14" s="21">
        <f>('Tav1'!E14-'Tav1'!D14)/'Tav1'!D14*100</f>
        <v>-3.3254156769596164</v>
      </c>
      <c r="E14" s="22">
        <f>('Tav1'!F14-'Tav1'!E14)/'Tav1'!E14*100</f>
        <v>1.8427518427518428</v>
      </c>
      <c r="F14" s="21">
        <f>('Tav1'!G14-'Tav1'!F14)/'Tav1'!F14*100</f>
        <v>-0.36188178528348774</v>
      </c>
      <c r="G14" s="225">
        <f>('Tav1'!H14-'Tav1'!G14)/'Tav1'!G14*100</f>
        <v>-2.6634382566585821</v>
      </c>
      <c r="H14" s="230">
        <f>('Tav1'!I14-'Tav1'!H14)/'Tav1'!H14*100</f>
        <v>0.49751243781093457</v>
      </c>
    </row>
    <row r="15" spans="1:8" x14ac:dyDescent="0.25">
      <c r="A15" s="333"/>
      <c r="B15" s="24" t="s">
        <v>7</v>
      </c>
      <c r="C15" s="25">
        <f>('Tav1'!D15-'Tav1'!C15)/'Tav1'!C15*100</f>
        <v>1.3274336283185715</v>
      </c>
      <c r="D15" s="25">
        <f>('Tav1'!E15-'Tav1'!D15)/'Tav1'!D15*100</f>
        <v>-2.8930131004366721</v>
      </c>
      <c r="E15" s="26">
        <f>('Tav1'!F15-'Tav1'!E15)/'Tav1'!E15*100</f>
        <v>2.8667790893760503</v>
      </c>
      <c r="F15" s="25">
        <f>('Tav1'!G15-'Tav1'!F15)/'Tav1'!F15*100</f>
        <v>-0.38251366120217961</v>
      </c>
      <c r="G15" s="226">
        <f>('Tav1'!H15-'Tav1'!G15)/'Tav1'!G15*100</f>
        <v>-2.1393307734503599</v>
      </c>
      <c r="H15" s="231">
        <f>('Tav1'!I15-'Tav1'!H15)/'Tav1'!H15*100</f>
        <v>1.345291479820631</v>
      </c>
    </row>
    <row r="16" spans="1:8" ht="14.4" thickBot="1" x14ac:dyDescent="0.3">
      <c r="A16" s="334"/>
      <c r="B16" s="14" t="s">
        <v>6</v>
      </c>
      <c r="C16" s="28">
        <f>('Tav1'!D16-'Tav1'!C16)/'Tav1'!C16*100</f>
        <v>-14.206537721977162</v>
      </c>
      <c r="D16" s="28">
        <f>('Tav1'!E16-'Tav1'!D16)/'Tav1'!D16*100</f>
        <v>5.5365562122318766</v>
      </c>
      <c r="E16" s="28">
        <f>('Tav1'!F16-'Tav1'!E16)/'Tav1'!E16*100</f>
        <v>11.846236189776199</v>
      </c>
      <c r="F16" s="28">
        <f>('Tav1'!G16-'Tav1'!F16)/'Tav1'!F16*100</f>
        <v>-0.22031082831227652</v>
      </c>
      <c r="G16" s="227">
        <f>('Tav1'!H16-'Tav1'!G16)/'Tav1'!G16*100</f>
        <v>5.7403043263215148</v>
      </c>
      <c r="H16" s="28">
        <f>('Tav1'!I16-'Tav1'!H16)/'Tav1'!H16*100</f>
        <v>7.9854860486049573</v>
      </c>
    </row>
    <row r="17" spans="1:8" ht="14.4" hidden="1" thickBot="1" x14ac:dyDescent="0.3">
      <c r="A17" s="332" t="s">
        <v>9</v>
      </c>
      <c r="B17" s="7" t="s">
        <v>3</v>
      </c>
      <c r="C17" s="18">
        <v>24.7</v>
      </c>
      <c r="D17" s="18">
        <v>26.6</v>
      </c>
      <c r="E17" s="19">
        <v>23.4</v>
      </c>
      <c r="F17" s="18">
        <v>23.7</v>
      </c>
      <c r="G17" s="224">
        <v>23.7</v>
      </c>
      <c r="H17" s="229">
        <v>23.7</v>
      </c>
    </row>
    <row r="18" spans="1:8" ht="14.4" hidden="1" thickBot="1" x14ac:dyDescent="0.3">
      <c r="A18" s="333"/>
      <c r="B18" s="10" t="s">
        <v>4</v>
      </c>
      <c r="C18" s="21">
        <v>37.200000000000003</v>
      </c>
      <c r="D18" s="21">
        <v>39.700000000000003</v>
      </c>
      <c r="E18" s="22">
        <v>38.299999999999997</v>
      </c>
      <c r="F18" s="21">
        <v>37.700000000000003</v>
      </c>
      <c r="G18" s="225">
        <v>37.700000000000003</v>
      </c>
      <c r="H18" s="230">
        <v>37.700000000000003</v>
      </c>
    </row>
    <row r="19" spans="1:8" ht="14.4" hidden="1" thickBot="1" x14ac:dyDescent="0.3">
      <c r="A19" s="333"/>
      <c r="B19" s="10" t="s">
        <v>7</v>
      </c>
      <c r="C19" s="21">
        <v>61.9</v>
      </c>
      <c r="D19" s="21">
        <v>66.3</v>
      </c>
      <c r="E19" s="22">
        <v>61.7</v>
      </c>
      <c r="F19" s="21">
        <f>SUM(F17:F18)</f>
        <v>61.400000000000006</v>
      </c>
      <c r="G19" s="225">
        <f>SUM(G17:G18)</f>
        <v>61.400000000000006</v>
      </c>
      <c r="H19" s="230">
        <f>SUM(H17:H18)</f>
        <v>61.400000000000006</v>
      </c>
    </row>
    <row r="20" spans="1:8" ht="14.4" hidden="1" thickBot="1" x14ac:dyDescent="0.3">
      <c r="A20" s="334"/>
      <c r="B20" s="16" t="s">
        <v>6</v>
      </c>
      <c r="C20" s="29">
        <f t="shared" ref="C20:D20" si="0">(C18-C17)/C18</f>
        <v>0.33602150537634418</v>
      </c>
      <c r="D20" s="29">
        <f t="shared" si="0"/>
        <v>0.32997481108312343</v>
      </c>
      <c r="E20" s="30">
        <f>(E18-E17)/E18</f>
        <v>0.38903394255874674</v>
      </c>
      <c r="F20" s="29">
        <f t="shared" ref="F20:G20" si="1">(F18-F17)/F18</f>
        <v>0.37135278514588865</v>
      </c>
      <c r="G20" s="228">
        <f t="shared" si="1"/>
        <v>0.37135278514588865</v>
      </c>
      <c r="H20" s="232">
        <f t="shared" ref="H20" si="2">(H18-H17)/H18</f>
        <v>0.37135278514588865</v>
      </c>
    </row>
    <row r="21" spans="1:8" x14ac:dyDescent="0.25">
      <c r="A21" s="332" t="s">
        <v>10</v>
      </c>
      <c r="B21" s="7" t="s">
        <v>3</v>
      </c>
      <c r="C21" s="18">
        <f>('Tav1'!D21-'Tav1'!C21)/'Tav1'!C21*100</f>
        <v>-1.8561484918793603</v>
      </c>
      <c r="D21" s="18">
        <f>('Tav1'!E21-'Tav1'!D21)/'Tav1'!D21*100</f>
        <v>4.9645390070922026</v>
      </c>
      <c r="E21" s="19">
        <f>('Tav1'!F21-'Tav1'!E21)/'Tav1'!E21*100</f>
        <v>-7.4324324324324262</v>
      </c>
      <c r="F21" s="18">
        <f>('Tav1'!G21-'Tav1'!F21)/'Tav1'!F21*100</f>
        <v>1.7031630170316197</v>
      </c>
      <c r="G21" s="224">
        <f>('Tav1'!H21-'Tav1'!G21)/'Tav1'!G21*100</f>
        <v>4.3062200956937904</v>
      </c>
      <c r="H21" s="229">
        <f>('Tav1'!I21-'Tav1'!H21)/'Tav1'!H21*100</f>
        <v>-4.1284403669724874</v>
      </c>
    </row>
    <row r="22" spans="1:8" x14ac:dyDescent="0.25">
      <c r="A22" s="333"/>
      <c r="B22" s="10" t="s">
        <v>4</v>
      </c>
      <c r="C22" s="21">
        <f>('Tav1'!D22-'Tav1'!C22)/'Tav1'!C22*100</f>
        <v>-3.7337662337662407</v>
      </c>
      <c r="D22" s="21">
        <f>('Tav1'!E22-'Tav1'!D22)/'Tav1'!D22*100</f>
        <v>4.7217537942664496</v>
      </c>
      <c r="E22" s="22">
        <f>('Tav1'!F22-'Tav1'!E22)/'Tav1'!E22*100</f>
        <v>-2.8985507246376878</v>
      </c>
      <c r="F22" s="21">
        <f>('Tav1'!G22-'Tav1'!F22)/'Tav1'!F22*100</f>
        <v>-0.33167495854062312</v>
      </c>
      <c r="G22" s="225">
        <f>('Tav1'!H22-'Tav1'!G22)/'Tav1'!G22*100</f>
        <v>3.4941763727121486</v>
      </c>
      <c r="H22" s="230">
        <f>('Tav1'!I22-'Tav1'!H22)/'Tav1'!H22*100</f>
        <v>0</v>
      </c>
    </row>
    <row r="23" spans="1:8" x14ac:dyDescent="0.25">
      <c r="A23" s="333"/>
      <c r="B23" s="24" t="s">
        <v>7</v>
      </c>
      <c r="C23" s="25">
        <f>('Tav1'!D23-'Tav1'!C23)/'Tav1'!C23*100</f>
        <v>-2.9580152671755671</v>
      </c>
      <c r="D23" s="25">
        <f>('Tav1'!E23-'Tav1'!D23)/'Tav1'!D23*100</f>
        <v>4.7197640117994073</v>
      </c>
      <c r="E23" s="26">
        <f>('Tav1'!F23-'Tav1'!E23)/'Tav1'!E23*100</f>
        <v>-4.8826291079812236</v>
      </c>
      <c r="F23" s="25">
        <f>('Tav1'!G23-'Tav1'!F23)/'Tav1'!F23*100</f>
        <v>0.69101678183613313</v>
      </c>
      <c r="G23" s="226">
        <f>('Tav1'!H23-'Tav1'!G23)/'Tav1'!G23*100</f>
        <v>3.8235294117647118</v>
      </c>
      <c r="H23" s="231">
        <f>('Tav1'!I23-'Tav1'!H23)/'Tav1'!H23*100</f>
        <v>-1.6997167138810303</v>
      </c>
    </row>
    <row r="24" spans="1:8" ht="14.4" thickBot="1" x14ac:dyDescent="0.3">
      <c r="A24" s="334"/>
      <c r="B24" s="14" t="s">
        <v>6</v>
      </c>
      <c r="C24" s="28">
        <f>('Tav1'!D24-'Tav1'!C24)/'Tav1'!C24*100</f>
        <v>-4.5440043753703048</v>
      </c>
      <c r="D24" s="28">
        <f>('Tav1'!E24-'Tav1'!D24)/'Tav1'!D24*100</f>
        <v>-0.57686842853082498</v>
      </c>
      <c r="E24" s="28">
        <f>('Tav1'!F24-'Tav1'!E24)/'Tav1'!E24*100</f>
        <v>11.712623324057638</v>
      </c>
      <c r="F24" s="28">
        <f>('Tav1'!G24-'Tav1'!F24)/'Tav1'!F24*100</f>
        <v>-4.3703202995007944</v>
      </c>
      <c r="G24" s="227">
        <f>('Tav1'!H24-'Tav1'!G24)/'Tav1'!G24*100</f>
        <v>-1.7922091613515534</v>
      </c>
      <c r="H24" s="28">
        <f>('Tav1'!I24-'Tav1'!H24)/'Tav1'!H24*100</f>
        <v>9.6774193548387242</v>
      </c>
    </row>
    <row r="26" spans="1:8" ht="14.4" thickBot="1" x14ac:dyDescent="0.3"/>
    <row r="27" spans="1:8" ht="28.2" thickBot="1" x14ac:dyDescent="0.3">
      <c r="A27" s="4" t="s">
        <v>11</v>
      </c>
      <c r="B27" s="5"/>
      <c r="C27" s="5" t="s">
        <v>13</v>
      </c>
      <c r="D27" s="6" t="s">
        <v>14</v>
      </c>
      <c r="E27" s="6" t="s">
        <v>15</v>
      </c>
      <c r="F27" s="17" t="s">
        <v>16</v>
      </c>
      <c r="G27" s="5" t="s">
        <v>17</v>
      </c>
      <c r="H27" s="186" t="s">
        <v>239</v>
      </c>
    </row>
    <row r="28" spans="1:8" x14ac:dyDescent="0.25">
      <c r="A28" s="332" t="s">
        <v>2</v>
      </c>
      <c r="B28" s="7" t="s">
        <v>3</v>
      </c>
      <c r="C28" s="18">
        <f>('Tav1'!D28-'Tav1'!C28)/'Tav1'!C28*100</f>
        <v>0.78039927404717868</v>
      </c>
      <c r="D28" s="18">
        <f>('Tav1'!E28-'Tav1'!D28)/'Tav1'!D28*100</f>
        <v>-2.088960922024115</v>
      </c>
      <c r="E28" s="19">
        <f>('Tav1'!F28-'Tav1'!E28)/'Tav1'!E28*100</f>
        <v>0.92882104101525731</v>
      </c>
      <c r="F28" s="18">
        <f>('Tav1'!G28-'Tav1'!F28)/'Tav1'!F28*100</f>
        <v>0.51025056947607372</v>
      </c>
      <c r="G28" s="224">
        <f>('Tav1'!H28-'Tav1'!G28)/'Tav1'!G28*100</f>
        <v>1.0787779893028819</v>
      </c>
      <c r="H28" s="229">
        <f>('Tav1'!I28-'Tav1'!H28)/'Tav1'!H28*100</f>
        <v>1.2286995515695109</v>
      </c>
    </row>
    <row r="29" spans="1:8" x14ac:dyDescent="0.25">
      <c r="A29" s="333"/>
      <c r="B29" s="10" t="s">
        <v>4</v>
      </c>
      <c r="C29" s="21">
        <f>('Tav1'!D29-'Tav1'!C29)/'Tav1'!C29*100</f>
        <v>2.3479427549194991</v>
      </c>
      <c r="D29" s="21">
        <f>('Tav1'!E29-'Tav1'!D29)/'Tav1'!D29*100</f>
        <v>-3.9982521302163017</v>
      </c>
      <c r="E29" s="22">
        <f>('Tav1'!F29-'Tav1'!E29)/'Tav1'!E29*100</f>
        <v>0.23896222121074451</v>
      </c>
      <c r="F29" s="21">
        <f>('Tav1'!G29-'Tav1'!F29)/'Tav1'!F29*100</f>
        <v>1.9525485299125944</v>
      </c>
      <c r="G29" s="225">
        <f>('Tav1'!H29-'Tav1'!G29)/'Tav1'!G29*100</f>
        <v>1.1134617525887984</v>
      </c>
      <c r="H29" s="230">
        <f>('Tav1'!I29-'Tav1'!H29)/'Tav1'!H29*100</f>
        <v>-0.46250412950116121</v>
      </c>
    </row>
    <row r="30" spans="1:8" x14ac:dyDescent="0.25">
      <c r="A30" s="333"/>
      <c r="B30" s="24" t="s">
        <v>5</v>
      </c>
      <c r="C30" s="25">
        <f>('Tav1'!D30-'Tav1'!C30)/'Tav1'!C30*100</f>
        <v>1.4877523418323924</v>
      </c>
      <c r="D30" s="25">
        <f>('Tav1'!E30-'Tav1'!D30)/'Tav1'!D30*100</f>
        <v>-2.9516288252714689</v>
      </c>
      <c r="E30" s="26">
        <f>('Tav1'!F30-'Tav1'!E30)/'Tav1'!E30*100</f>
        <v>0.6204862170684593</v>
      </c>
      <c r="F30" s="25">
        <f>('Tav1'!G30-'Tav1'!F30)/'Tav1'!F30*100</f>
        <v>1.1575010109179065</v>
      </c>
      <c r="G30" s="226">
        <f>('Tav1'!H30-'Tav1'!G30)/'Tav1'!G30*100</f>
        <v>1.0942887123369855</v>
      </c>
      <c r="H30" s="231">
        <f>('Tav1'!I30-'Tav1'!H30)/'Tav1'!H30*100</f>
        <v>0.46461051799129416</v>
      </c>
    </row>
    <row r="31" spans="1:8" ht="14.4" thickBot="1" x14ac:dyDescent="0.3">
      <c r="A31" s="334"/>
      <c r="B31" s="14" t="s">
        <v>6</v>
      </c>
      <c r="C31" s="28">
        <f>('Tav1'!D31-'Tav1'!C31)/'Tav1'!C31*100</f>
        <v>-8.1300782205406286</v>
      </c>
      <c r="D31" s="28">
        <f>('Tav1'!E31-'Tav1'!D31)/'Tav1'!D31*100</f>
        <v>11.315425468410851</v>
      </c>
      <c r="E31" s="28">
        <f>('Tav1'!F31-'Tav1'!E31)/'Tav1'!E31*100</f>
        <v>3.5875559587961012</v>
      </c>
      <c r="F31" s="28">
        <f>('Tav1'!G31-'Tav1'!F31)/'Tav1'!F31*100</f>
        <v>-7.1680822435956779</v>
      </c>
      <c r="G31" s="227">
        <f>('Tav1'!H31-'Tav1'!G31)/'Tav1'!G31*100</f>
        <v>-0.18457728680355215</v>
      </c>
      <c r="H31" s="28">
        <f>('Tav1'!I31-'Tav1'!H31)/'Tav1'!H31*100</f>
        <v>9.156375217620754</v>
      </c>
    </row>
    <row r="32" spans="1:8" x14ac:dyDescent="0.25">
      <c r="A32" s="329" t="s">
        <v>19</v>
      </c>
      <c r="B32" s="7" t="s">
        <v>3</v>
      </c>
      <c r="C32" s="18">
        <f>('Tav1'!D32-'Tav1'!C32)/'Tav1'!C32*100</f>
        <v>1.7013232514179384</v>
      </c>
      <c r="D32" s="18">
        <f>('Tav1'!E32-'Tav1'!D32)/'Tav1'!D32*100</f>
        <v>4.8327137546462318</v>
      </c>
      <c r="E32" s="19">
        <f>('Tav1'!F32-'Tav1'!E32)/'Tav1'!E32*100</f>
        <v>-19.503546099290425</v>
      </c>
      <c r="F32" s="18">
        <f>('Tav1'!G32-'Tav1'!F32)/'Tav1'!F32*100</f>
        <v>2.4229074889865787</v>
      </c>
      <c r="G32" s="224">
        <f>('Tav1'!H32-'Tav1'!G32)/'Tav1'!G32*100</f>
        <v>-3.8709677419353863</v>
      </c>
      <c r="H32" s="229">
        <f>('Tav1'!I32-'Tav1'!H32)/'Tav1'!H32*100</f>
        <v>-10.5145413870247</v>
      </c>
    </row>
    <row r="33" spans="1:8" x14ac:dyDescent="0.25">
      <c r="A33" s="330"/>
      <c r="B33" s="10" t="s">
        <v>4</v>
      </c>
      <c r="C33" s="21">
        <f>('Tav1'!D33-'Tav1'!C33)/'Tav1'!C33*100</f>
        <v>-7.5822603719598796</v>
      </c>
      <c r="D33" s="21">
        <f>('Tav1'!E33-'Tav1'!D33)/'Tav1'!D33*100</f>
        <v>2.4767801857585483</v>
      </c>
      <c r="E33" s="22">
        <f>('Tav1'!F33-'Tav1'!E33)/'Tav1'!E33*100</f>
        <v>3.4743202416917716</v>
      </c>
      <c r="F33" s="21">
        <f>('Tav1'!G33-'Tav1'!F33)/'Tav1'!F33*100</f>
        <v>-14.01459854014602</v>
      </c>
      <c r="G33" s="225">
        <f>('Tav1'!H33-'Tav1'!G33)/'Tav1'!G33*100</f>
        <v>2.5466893039049245</v>
      </c>
      <c r="H33" s="230">
        <f>('Tav1'!I33-'Tav1'!H33)/'Tav1'!H33*100</f>
        <v>-15.066225165562768</v>
      </c>
    </row>
    <row r="34" spans="1:8" x14ac:dyDescent="0.25">
      <c r="A34" s="330"/>
      <c r="B34" s="24" t="s">
        <v>7</v>
      </c>
      <c r="C34" s="25">
        <f>('Tav1'!D34-'Tav1'!C34)/'Tav1'!C34*100</f>
        <v>-3.6615134255490465</v>
      </c>
      <c r="D34" s="25">
        <f>('Tav1'!E34-'Tav1'!D34)/'Tav1'!D34*100</f>
        <v>3.5472972972973333</v>
      </c>
      <c r="E34" s="26">
        <f>('Tav1'!F34-'Tav1'!E34)/'Tav1'!E34*100</f>
        <v>-7.0962479608483164</v>
      </c>
      <c r="F34" s="25">
        <f>('Tav1'!G34-'Tav1'!F34)/'Tav1'!F34*100</f>
        <v>-7.5504828797191657</v>
      </c>
      <c r="G34" s="226">
        <f>('Tav1'!H34-'Tav1'!G34)/'Tav1'!G34*100</f>
        <v>-0.18993352326668395</v>
      </c>
      <c r="H34" s="231">
        <f>('Tav1'!I34-'Tav1'!H34)/'Tav1'!H34*100</f>
        <v>-13.13035204567073</v>
      </c>
    </row>
    <row r="35" spans="1:8" ht="14.4" thickBot="1" x14ac:dyDescent="0.3">
      <c r="A35" s="331"/>
      <c r="B35" s="14" t="s">
        <v>6</v>
      </c>
      <c r="C35" s="28">
        <f>('Tav1'!D35-'Tav1'!C35)/'Tav1'!C35*100</f>
        <v>-31.258422873794078</v>
      </c>
      <c r="D35" s="28">
        <f>('Tav1'!E35-'Tav1'!D35)/'Tav1'!D35*100</f>
        <v>-11.452388944833158</v>
      </c>
      <c r="E35" s="28">
        <f>('Tav1'!F35-'Tav1'!E35)/'Tav1'!E35*100</f>
        <v>127.79979144942151</v>
      </c>
      <c r="F35" s="28">
        <f>('Tav1'!G35-'Tav1'!F35)/'Tav1'!F35*100</f>
        <v>-37.571200729095317</v>
      </c>
      <c r="G35" s="227">
        <f>('Tav1'!H35-'Tav1'!G35)/'Tav1'!G35*100</f>
        <v>23.468543046357322</v>
      </c>
      <c r="H35" s="28">
        <f>('Tav1'!I35-'Tav1'!H35)/'Tav1'!H35*100</f>
        <v>-15.258067319749461</v>
      </c>
    </row>
    <row r="36" spans="1:8" x14ac:dyDescent="0.25">
      <c r="A36" s="332" t="s">
        <v>8</v>
      </c>
      <c r="B36" s="7" t="s">
        <v>3</v>
      </c>
      <c r="C36" s="18">
        <f>('Tav1'!D36-'Tav1'!C36)/'Tav1'!C36*100</f>
        <v>0.8225820417352151</v>
      </c>
      <c r="D36" s="18">
        <f>('Tav1'!E36-'Tav1'!D36)/'Tav1'!D36*100</f>
        <v>-1.7691514943318565</v>
      </c>
      <c r="E36" s="19">
        <f>('Tav1'!F36-'Tav1'!E36)/'Tav1'!E36*100</f>
        <v>-7.8685084805023925E-2</v>
      </c>
      <c r="F36" s="18">
        <f>('Tav1'!G36-'Tav1'!F36)/'Tav1'!F36*100</f>
        <v>0.58622801644936717</v>
      </c>
      <c r="G36" s="224">
        <f>('Tav1'!H36-'Tav1'!G36)/'Tav1'!G36*100</f>
        <v>0.87856645789841148</v>
      </c>
      <c r="H36" s="229">
        <f>('Tav1'!I36-'Tav1'!H36)/'Tav1'!H36*100</f>
        <v>0.77606277485556607</v>
      </c>
    </row>
    <row r="37" spans="1:8" x14ac:dyDescent="0.25">
      <c r="A37" s="333"/>
      <c r="B37" s="10" t="s">
        <v>4</v>
      </c>
      <c r="C37" s="21">
        <f>('Tav1'!D37-'Tav1'!C37)/'Tav1'!C37*100</f>
        <v>1.6281240277921858</v>
      </c>
      <c r="D37" s="21">
        <f>('Tav1'!E37-'Tav1'!D37)/'Tav1'!D37*100</f>
        <v>-3.5714285714285712</v>
      </c>
      <c r="E37" s="22">
        <f>('Tav1'!F37-'Tav1'!E37)/'Tav1'!E37*100</f>
        <v>0.46560846560846325</v>
      </c>
      <c r="F37" s="21">
        <f>('Tav1'!G37-'Tav1'!F37)/'Tav1'!F37*100</f>
        <v>0.8005055824731433</v>
      </c>
      <c r="G37" s="225">
        <f>('Tav1'!H37-'Tav1'!G37)/'Tav1'!G37*100</f>
        <v>1.2016718913270636</v>
      </c>
      <c r="H37" s="230">
        <f>('Tav1'!I37-'Tav1'!H37)/'Tav1'!H37*100</f>
        <v>-1.3732576148683484</v>
      </c>
    </row>
    <row r="38" spans="1:8" x14ac:dyDescent="0.25">
      <c r="A38" s="333"/>
      <c r="B38" s="24" t="s">
        <v>7</v>
      </c>
      <c r="C38" s="25">
        <f>('Tav1'!D38-'Tav1'!C38)/'Tav1'!C38*100</f>
        <v>1.1891279728199451</v>
      </c>
      <c r="D38" s="25">
        <f>('Tav1'!E38-'Tav1'!D38)/'Tav1'!D38*100</f>
        <v>-2.5927998507741048</v>
      </c>
      <c r="E38" s="26">
        <f>('Tav1'!F38-'Tav1'!E38)/'Tav1'!E38*100</f>
        <v>0.16756032171581767</v>
      </c>
      <c r="F38" s="25">
        <f>('Tav1'!G38-'Tav1'!F38)/'Tav1'!F38*100</f>
        <v>0.68345839506761585</v>
      </c>
      <c r="G38" s="226">
        <f>('Tav1'!H38-'Tav1'!G38)/'Tav1'!G38*100</f>
        <v>1.0300958891104279</v>
      </c>
      <c r="H38" s="231">
        <f>('Tav1'!I38-'Tav1'!H38)/'Tav1'!H38*100</f>
        <v>-0.20673777193065315</v>
      </c>
    </row>
    <row r="39" spans="1:8" ht="14.4" thickBot="1" x14ac:dyDescent="0.3">
      <c r="A39" s="334"/>
      <c r="B39" s="14" t="s">
        <v>6</v>
      </c>
      <c r="C39" s="28">
        <f>('Tav1'!D39-'Tav1'!C39)/'Tav1'!C39*100</f>
        <v>-4.8028138852603233</v>
      </c>
      <c r="D39" s="28">
        <f>('Tav1'!E39-'Tav1'!D39)/'Tav1'!D39*100</f>
        <v>11.80204065236595</v>
      </c>
      <c r="E39" s="28">
        <f>('Tav1'!F39-'Tav1'!E39)/'Tav1'!E39*100</f>
        <v>-3.1170910018780491</v>
      </c>
      <c r="F39" s="28">
        <f>('Tav1'!G39-'Tav1'!F39)/'Tav1'!F39*100</f>
        <v>-1.2555709460281437</v>
      </c>
      <c r="G39" s="227">
        <f>('Tav1'!H39-'Tav1'!G39)/'Tav1'!G39*100</f>
        <v>-1.9056671443298119</v>
      </c>
      <c r="H39" s="28">
        <f>('Tav1'!I39-'Tav1'!H39)/'Tav1'!H39*100</f>
        <v>13.217954092288457</v>
      </c>
    </row>
    <row r="40" spans="1:8" ht="14.4" hidden="1" thickBot="1" x14ac:dyDescent="0.3">
      <c r="A40" s="332" t="s">
        <v>9</v>
      </c>
      <c r="B40" s="7" t="s">
        <v>3</v>
      </c>
      <c r="C40" s="18">
        <v>24.7</v>
      </c>
      <c r="D40" s="18">
        <v>26.6</v>
      </c>
      <c r="E40" s="19">
        <v>23.4</v>
      </c>
      <c r="F40" s="18">
        <v>23.7</v>
      </c>
      <c r="G40" s="224">
        <v>23.7</v>
      </c>
      <c r="H40" s="229">
        <v>23.7</v>
      </c>
    </row>
    <row r="41" spans="1:8" ht="14.4" hidden="1" thickBot="1" x14ac:dyDescent="0.3">
      <c r="A41" s="333"/>
      <c r="B41" s="10" t="s">
        <v>4</v>
      </c>
      <c r="C41" s="21">
        <v>37.200000000000003</v>
      </c>
      <c r="D41" s="21">
        <v>39.700000000000003</v>
      </c>
      <c r="E41" s="22">
        <v>38.299999999999997</v>
      </c>
      <c r="F41" s="21">
        <v>37.700000000000003</v>
      </c>
      <c r="G41" s="225">
        <v>37.700000000000003</v>
      </c>
      <c r="H41" s="230">
        <v>37.700000000000003</v>
      </c>
    </row>
    <row r="42" spans="1:8" ht="14.4" hidden="1" thickBot="1" x14ac:dyDescent="0.3">
      <c r="A42" s="333"/>
      <c r="B42" s="10" t="s">
        <v>7</v>
      </c>
      <c r="C42" s="21">
        <v>61.9</v>
      </c>
      <c r="D42" s="21">
        <v>66.3</v>
      </c>
      <c r="E42" s="22">
        <v>61.7</v>
      </c>
      <c r="F42" s="21">
        <f>SUM(F40:F41)</f>
        <v>61.400000000000006</v>
      </c>
      <c r="G42" s="225">
        <f>SUM(G40:G41)</f>
        <v>61.400000000000006</v>
      </c>
      <c r="H42" s="230">
        <f>SUM(H40:H41)</f>
        <v>61.400000000000006</v>
      </c>
    </row>
    <row r="43" spans="1:8" ht="14.4" hidden="1" thickBot="1" x14ac:dyDescent="0.3">
      <c r="A43" s="334"/>
      <c r="B43" s="16" t="s">
        <v>6</v>
      </c>
      <c r="C43" s="29">
        <f t="shared" ref="C43:D43" si="3">(C41-C40)/C41</f>
        <v>0.33602150537634418</v>
      </c>
      <c r="D43" s="29">
        <f t="shared" si="3"/>
        <v>0.32997481108312343</v>
      </c>
      <c r="E43" s="30">
        <f>(E41-E40)/E41</f>
        <v>0.38903394255874674</v>
      </c>
      <c r="F43" s="29">
        <f t="shared" ref="F43:G43" si="4">(F41-F40)/F41</f>
        <v>0.37135278514588865</v>
      </c>
      <c r="G43" s="228">
        <f t="shared" si="4"/>
        <v>0.37135278514588865</v>
      </c>
      <c r="H43" s="232">
        <f t="shared" ref="H43" si="5">(H41-H40)/H41</f>
        <v>0.37135278514588865</v>
      </c>
    </row>
    <row r="44" spans="1:8" x14ac:dyDescent="0.25">
      <c r="A44" s="332" t="s">
        <v>10</v>
      </c>
      <c r="B44" s="7" t="s">
        <v>3</v>
      </c>
      <c r="C44" s="18">
        <f>('Tav1'!D44-'Tav1'!C44)/'Tav1'!C44*100</f>
        <v>-0.4256224728665674</v>
      </c>
      <c r="D44" s="18">
        <f>('Tav1'!E44-'Tav1'!D44)/'Tav1'!D44*100</f>
        <v>5.0651848685616692</v>
      </c>
      <c r="E44" s="19">
        <f>('Tav1'!F44-'Tav1'!E44)/'Tav1'!E44*100</f>
        <v>1.1798209926769638</v>
      </c>
      <c r="F44" s="18">
        <f>('Tav1'!G44-'Tav1'!F44)/'Tav1'!F44*100</f>
        <v>-2.03055890631282</v>
      </c>
      <c r="G44" s="224">
        <f>('Tav1'!H44-'Tav1'!G44)/'Tav1'!G44*100</f>
        <v>-1.703262877077778</v>
      </c>
      <c r="H44" s="229">
        <f>('Tav1'!I44-'Tav1'!H44)/'Tav1'!H44*100</f>
        <v>-0.50104384133611213</v>
      </c>
    </row>
    <row r="45" spans="1:8" x14ac:dyDescent="0.25">
      <c r="A45" s="333"/>
      <c r="B45" s="10" t="s">
        <v>4</v>
      </c>
      <c r="C45" s="21">
        <f>('Tav1'!D45-'Tav1'!C45)/'Tav1'!C45*100</f>
        <v>-1.8150388936905824</v>
      </c>
      <c r="D45" s="21">
        <f>('Tav1'!E45-'Tav1'!D45)/'Tav1'!D45*100</f>
        <v>5.6778169014084403</v>
      </c>
      <c r="E45" s="22">
        <f>('Tav1'!F45-'Tav1'!E45)/'Tav1'!E45*100</f>
        <v>-0.83298625572678053</v>
      </c>
      <c r="F45" s="21">
        <f>('Tav1'!G45-'Tav1'!F45)/'Tav1'!F45*100</f>
        <v>-2.393952120957568</v>
      </c>
      <c r="G45" s="225">
        <f>('Tav1'!H45-'Tav1'!G45)/'Tav1'!G45*100</f>
        <v>-2.2375215146299516</v>
      </c>
      <c r="H45" s="230">
        <f>('Tav1'!I45-'Tav1'!H45)/'Tav1'!H45*100</f>
        <v>3.0223004694835716</v>
      </c>
    </row>
    <row r="46" spans="1:8" x14ac:dyDescent="0.25">
      <c r="A46" s="333"/>
      <c r="B46" s="24" t="s">
        <v>7</v>
      </c>
      <c r="C46" s="25">
        <f>('Tav1'!D46-'Tav1'!C46)/'Tav1'!C46*100</f>
        <v>-1.2541877845545839</v>
      </c>
      <c r="D46" s="25">
        <f>('Tav1'!E46-'Tav1'!D46)/'Tav1'!D46*100</f>
        <v>5.4197477163984296</v>
      </c>
      <c r="E46" s="26">
        <f>('Tav1'!F46-'Tav1'!E46)/'Tav1'!E46*100</f>
        <v>-8.2521868295210785E-3</v>
      </c>
      <c r="F46" s="25">
        <f>('Tav1'!G46-'Tav1'!F46)/'Tav1'!F46*100</f>
        <v>-2.2447800610712076</v>
      </c>
      <c r="G46" s="226">
        <f>('Tav1'!H46-'Tav1'!G46)/'Tav1'!G46*100</f>
        <v>-2.0177289995778889</v>
      </c>
      <c r="H46" s="231">
        <f>('Tav1'!I46-'Tav1'!H46)/'Tav1'!H46*100</f>
        <v>1.5681544028950585</v>
      </c>
    </row>
    <row r="47" spans="1:8" ht="14.4" thickBot="1" x14ac:dyDescent="0.3">
      <c r="A47" s="334"/>
      <c r="B47" s="14" t="s">
        <v>6</v>
      </c>
      <c r="C47" s="28">
        <f>('Tav1'!D47-'Tav1'!C47)/'Tav1'!C47*100</f>
        <v>-2.9645830847770553</v>
      </c>
      <c r="D47" s="28">
        <f>('Tav1'!E47-'Tav1'!D47)/'Tav1'!D47*100</f>
        <v>1.2693003246775065</v>
      </c>
      <c r="E47" s="28">
        <f>('Tav1'!F47-'Tav1'!E47)/'Tav1'!E47*100</f>
        <v>-4.3629542800486307</v>
      </c>
      <c r="F47" s="28">
        <f>('Tav1'!G47-'Tav1'!F47)/'Tav1'!F47*100</f>
        <v>-0.85378066305924172</v>
      </c>
      <c r="G47" s="227">
        <f>('Tav1'!H47-'Tav1'!G47)/'Tav1'!G47*100</f>
        <v>-1.268712800864279</v>
      </c>
      <c r="H47" s="28">
        <f>('Tav1'!I47-'Tav1'!H47)/'Tav1'!H47*100</f>
        <v>8.0857426511460506</v>
      </c>
    </row>
    <row r="49" spans="1:8" ht="14.4" thickBot="1" x14ac:dyDescent="0.3"/>
    <row r="50" spans="1:8" ht="28.2" thickBot="1" x14ac:dyDescent="0.3">
      <c r="A50" s="4" t="s">
        <v>12</v>
      </c>
      <c r="B50" s="5"/>
      <c r="C50" s="5" t="s">
        <v>13</v>
      </c>
      <c r="D50" s="6" t="s">
        <v>14</v>
      </c>
      <c r="E50" s="6" t="s">
        <v>15</v>
      </c>
      <c r="F50" s="17" t="s">
        <v>16</v>
      </c>
      <c r="G50" s="5" t="s">
        <v>17</v>
      </c>
      <c r="H50" s="186" t="s">
        <v>239</v>
      </c>
    </row>
    <row r="51" spans="1:8" x14ac:dyDescent="0.25">
      <c r="A51" s="332" t="s">
        <v>2</v>
      </c>
      <c r="B51" s="7" t="s">
        <v>3</v>
      </c>
      <c r="C51" s="18">
        <f>('Tav1'!D51-'Tav1'!C51)/'Tav1'!C51*100</f>
        <v>0.40204183041965658</v>
      </c>
      <c r="D51" s="18">
        <f>('Tav1'!E51-'Tav1'!D51)/'Tav1'!D51*100</f>
        <v>-2.6110561204595273</v>
      </c>
      <c r="E51" s="19">
        <f>('Tav1'!F51-'Tav1'!E51)/'Tav1'!E51*100</f>
        <v>0.4327271047322846</v>
      </c>
      <c r="F51" s="18">
        <f>('Tav1'!G51-'Tav1'!F51)/'Tav1'!F51*100</f>
        <v>2.3505780612714311</v>
      </c>
      <c r="G51" s="20">
        <f>('Tav1'!H51-'Tav1'!G51)/'Tav1'!G51*100</f>
        <v>1.8067145061497123</v>
      </c>
      <c r="H51" s="229">
        <f>('Tav1'!I51-'Tav1'!H51)/'Tav1'!H51*100</f>
        <v>1.2750710007799129</v>
      </c>
    </row>
    <row r="52" spans="1:8" x14ac:dyDescent="0.25">
      <c r="A52" s="333"/>
      <c r="B52" s="10" t="s">
        <v>4</v>
      </c>
      <c r="C52" s="21">
        <f>('Tav1'!D52-'Tav1'!C52)/'Tav1'!C52*100</f>
        <v>1.0055288585748905</v>
      </c>
      <c r="D52" s="21">
        <f>('Tav1'!E52-'Tav1'!D52)/'Tav1'!D52*100</f>
        <v>-3.8470195829667069</v>
      </c>
      <c r="E52" s="22">
        <f>('Tav1'!F52-'Tav1'!E52)/'Tav1'!E52*100</f>
        <v>1.1981527591564023</v>
      </c>
      <c r="F52" s="21">
        <f>('Tav1'!G52-'Tav1'!F52)/'Tav1'!F52*100</f>
        <v>2.5109353970390424</v>
      </c>
      <c r="G52" s="23">
        <f>('Tav1'!H52-'Tav1'!G52)/'Tav1'!G52*100</f>
        <v>2.4555860993722525</v>
      </c>
      <c r="H52" s="230">
        <f>('Tav1'!I52-'Tav1'!H52)/'Tav1'!H52*100</f>
        <v>1.7910417876379037</v>
      </c>
    </row>
    <row r="53" spans="1:8" x14ac:dyDescent="0.25">
      <c r="A53" s="333"/>
      <c r="B53" s="24" t="s">
        <v>5</v>
      </c>
      <c r="C53" s="25">
        <f>('Tav1'!D53-'Tav1'!C53)/'Tav1'!C53*100</f>
        <v>0.65639605029901826</v>
      </c>
      <c r="D53" s="25">
        <f>('Tav1'!E53-'Tav1'!D53)/'Tav1'!D53*100</f>
        <v>-3.1337897132768666</v>
      </c>
      <c r="E53" s="26">
        <f>('Tav1'!F53-'Tav1'!E53)/'Tav1'!E53*100</f>
        <v>0.75406965316371055</v>
      </c>
      <c r="F53" s="25">
        <f>('Tav1'!G53-'Tav1'!F53)/'Tav1'!F53*100</f>
        <v>2.4181963288108603</v>
      </c>
      <c r="G53" s="27">
        <f>('Tav1'!H53-'Tav1'!G53)/'Tav1'!G53*100</f>
        <v>2.0801406097128066</v>
      </c>
      <c r="H53" s="231">
        <f>('Tav1'!I53-'Tav1'!H53)/'Tav1'!H53*100</f>
        <v>1.4944931912348982</v>
      </c>
    </row>
    <row r="54" spans="1:8" ht="14.4" thickBot="1" x14ac:dyDescent="0.3">
      <c r="A54" s="334"/>
      <c r="B54" s="14" t="s">
        <v>6</v>
      </c>
      <c r="C54" s="28">
        <f>('Tav1'!D54-'Tav1'!C54)/'Tav1'!C54*100</f>
        <v>-2.2009147354118404</v>
      </c>
      <c r="D54" s="28">
        <f>('Tav1'!E54-'Tav1'!D54)/'Tav1'!D54*100</f>
        <v>4.812668106933093</v>
      </c>
      <c r="E54" s="28">
        <f>('Tav1'!F54-'Tav1'!E54)/'Tav1'!E54*100</f>
        <v>-2.736570173487566</v>
      </c>
      <c r="F54" s="28">
        <f>('Tav1'!G54-'Tav1'!F54)/'Tav1'!F54*100</f>
        <v>-0.57749454472829764</v>
      </c>
      <c r="G54" s="28">
        <f>('Tav1'!H54-'Tav1'!G54)/'Tav1'!G54*100</f>
        <v>-2.3479441931755649</v>
      </c>
      <c r="H54" s="28">
        <f>('Tav1'!I54-'Tav1'!H54)/'Tav1'!H54*100</f>
        <v>-1.9122276532234732</v>
      </c>
    </row>
    <row r="55" spans="1:8" x14ac:dyDescent="0.25">
      <c r="A55" s="329" t="s">
        <v>19</v>
      </c>
      <c r="B55" s="7" t="s">
        <v>3</v>
      </c>
      <c r="C55" s="18">
        <f>('Tav1'!D55-'Tav1'!C55)/'Tav1'!C55*100</f>
        <v>-6.9074333800841519</v>
      </c>
      <c r="D55" s="18">
        <f>('Tav1'!E55-'Tav1'!D55)/'Tav1'!D55*100</f>
        <v>-8.5649717514123473</v>
      </c>
      <c r="E55" s="19">
        <f>('Tav1'!F55-'Tav1'!E55)/'Tav1'!E55*100</f>
        <v>1.8454440599767505</v>
      </c>
      <c r="F55" s="18">
        <f>('Tav1'!G55-'Tav1'!F55)/'Tav1'!F55*100</f>
        <v>-17.327293318233224</v>
      </c>
      <c r="G55" s="20">
        <f>('Tav1'!H55-'Tav1'!G55)/'Tav1'!G55*100</f>
        <v>-3.3268101761252442</v>
      </c>
      <c r="H55" s="229">
        <f>('Tav1'!I55-'Tav1'!H55)/'Tav1'!H55*100</f>
        <v>-13.117408906882627</v>
      </c>
    </row>
    <row r="56" spans="1:8" x14ac:dyDescent="0.25">
      <c r="A56" s="330"/>
      <c r="B56" s="10" t="s">
        <v>4</v>
      </c>
      <c r="C56" s="21">
        <f>('Tav1'!D56-'Tav1'!C56)/'Tav1'!C56*100</f>
        <v>-5.5243883434626504</v>
      </c>
      <c r="D56" s="21">
        <f>('Tav1'!E56-'Tav1'!D56)/'Tav1'!D56*100</f>
        <v>-10.334020618556641</v>
      </c>
      <c r="E56" s="22">
        <f>('Tav1'!F56-'Tav1'!E56)/'Tav1'!E56*100</f>
        <v>3.9827078734362811</v>
      </c>
      <c r="F56" s="21">
        <f>('Tav1'!G56-'Tav1'!F56)/'Tav1'!F56*100</f>
        <v>-11.057054400707651</v>
      </c>
      <c r="G56" s="23">
        <f>('Tav1'!H56-'Tav1'!G56)/'Tav1'!G56*100</f>
        <v>-4.6444554947787893</v>
      </c>
      <c r="H56" s="230">
        <f>('Tav1'!I56-'Tav1'!H56)/'Tav1'!H56*100</f>
        <v>-16.009595327492711</v>
      </c>
    </row>
    <row r="57" spans="1:8" x14ac:dyDescent="0.25">
      <c r="A57" s="330"/>
      <c r="B57" s="24" t="s">
        <v>7</v>
      </c>
      <c r="C57" s="25">
        <f>('Tav1'!D57-'Tav1'!C57)/'Tav1'!C57*100</f>
        <v>-6.2523067837896935</v>
      </c>
      <c r="D57" s="25">
        <f>('Tav1'!E57-'Tav1'!D57)/'Tav1'!D57*100</f>
        <v>-9.4133858267715969</v>
      </c>
      <c r="E57" s="26">
        <f>('Tav1'!F57-'Tav1'!E57)/'Tav1'!E57*100</f>
        <v>2.8640966578294482</v>
      </c>
      <c r="F57" s="25">
        <f>('Tav1'!G57-'Tav1'!F57)/'Tav1'!F57*100</f>
        <v>-14.335812066925779</v>
      </c>
      <c r="G57" s="27">
        <f>('Tav1'!H57-'Tav1'!G57)/'Tav1'!G57*100</f>
        <v>-3.975339087546347</v>
      </c>
      <c r="H57" s="231">
        <f>('Tav1'!I57-'Tav1'!H57)/'Tav1'!H57*100</f>
        <v>-14.556474395192263</v>
      </c>
    </row>
    <row r="58" spans="1:8" ht="14.4" thickBot="1" x14ac:dyDescent="0.3">
      <c r="A58" s="331"/>
      <c r="B58" s="14" t="s">
        <v>6</v>
      </c>
      <c r="C58" s="28">
        <f>('Tav1'!D58-'Tav1'!C58)/'Tav1'!C58*100</f>
        <v>-14.639175257732203</v>
      </c>
      <c r="D58" s="28">
        <f>('Tav1'!E58-'Tav1'!D58)/'Tav1'!D58*100</f>
        <v>22.774498512333519</v>
      </c>
      <c r="E58" s="28">
        <f>('Tav1'!F58-'Tav1'!E58)/'Tav1'!E58*100</f>
        <v>-19.706542632020142</v>
      </c>
      <c r="F58" s="28">
        <f>('Tav1'!G58-'Tav1'!F58)/'Tav1'!F58*100</f>
        <v>-82.449178524736283</v>
      </c>
      <c r="G58" s="28">
        <f>('Tav1'!H58-'Tav1'!G58)/'Tav1'!G58*100</f>
        <v>85.589309869665058</v>
      </c>
      <c r="H58" s="28">
        <f>('Tav1'!I58-'Tav1'!H58)/'Tav1'!H58*100</f>
        <v>116.51201202988715</v>
      </c>
    </row>
    <row r="59" spans="1:8" x14ac:dyDescent="0.25">
      <c r="A59" s="332" t="s">
        <v>8</v>
      </c>
      <c r="B59" s="7" t="s">
        <v>3</v>
      </c>
      <c r="C59" s="18">
        <f>('Tav1'!D59-'Tav1'!C59)/'Tav1'!C59*100</f>
        <v>-0.30663167484804643</v>
      </c>
      <c r="D59" s="18">
        <f>('Tav1'!E59-'Tav1'!D59)/'Tav1'!D59*100</f>
        <v>-3.1500842250274474</v>
      </c>
      <c r="E59" s="19">
        <f>('Tav1'!F59-'Tav1'!E59)/'Tav1'!E59*100</f>
        <v>0.55347435427990976</v>
      </c>
      <c r="F59" s="18">
        <f>('Tav1'!G59-'Tav1'!F59)/'Tav1'!F59*100</f>
        <v>0.64706788610485766</v>
      </c>
      <c r="G59" s="20">
        <f>('Tav1'!H59-'Tav1'!G59)/'Tav1'!G59*100</f>
        <v>1.4416721170036522</v>
      </c>
      <c r="H59" s="229">
        <f>('Tav1'!I59-'Tav1'!H59)/'Tav1'!H59*100</f>
        <v>0.29973798647407113</v>
      </c>
    </row>
    <row r="60" spans="1:8" x14ac:dyDescent="0.25">
      <c r="A60" s="333"/>
      <c r="B60" s="10" t="s">
        <v>4</v>
      </c>
      <c r="C60" s="21">
        <f>('Tav1'!D60-'Tav1'!C60)/'Tav1'!C60*100</f>
        <v>0.24087811020173214</v>
      </c>
      <c r="D60" s="21">
        <f>('Tav1'!E60-'Tav1'!D60)/'Tav1'!D60*100</f>
        <v>-4.5629556811665379</v>
      </c>
      <c r="E60" s="22">
        <f>('Tav1'!F60-'Tav1'!E60)/'Tav1'!E60*100</f>
        <v>1.4868860276585565</v>
      </c>
      <c r="F60" s="21">
        <f>('Tav1'!G60-'Tav1'!F60)/'Tav1'!F60*100</f>
        <v>1.0694584104728087</v>
      </c>
      <c r="G60" s="23">
        <f>('Tav1'!H60-'Tav1'!G60)/'Tav1'!G60*100</f>
        <v>1.7917747589425916</v>
      </c>
      <c r="H60" s="230">
        <f>('Tav1'!I60-'Tav1'!H60)/'Tav1'!H60*100</f>
        <v>0.23201856148491548</v>
      </c>
    </row>
    <row r="61" spans="1:8" x14ac:dyDescent="0.25">
      <c r="A61" s="333"/>
      <c r="B61" s="24" t="s">
        <v>7</v>
      </c>
      <c r="C61" s="25">
        <f>('Tav1'!D61-'Tav1'!C61)/'Tav1'!C61*100</f>
        <v>-7.2853074438688839E-2</v>
      </c>
      <c r="D61" s="25">
        <f>('Tav1'!E61-'Tav1'!D61)/'Tav1'!D61*100</f>
        <v>-3.7556434068633293</v>
      </c>
      <c r="E61" s="26">
        <f>('Tav1'!F61-'Tav1'!E61)/'Tav1'!E61*100</f>
        <v>0.9507374595420125</v>
      </c>
      <c r="F61" s="25">
        <f>('Tav1'!G61-'Tav1'!F61)/'Tav1'!F61*100</f>
        <v>0.82701999935797488</v>
      </c>
      <c r="G61" s="27">
        <f>('Tav1'!H61-'Tav1'!G61)/'Tav1'!G61*100</f>
        <v>1.591521437184841</v>
      </c>
      <c r="H61" s="231">
        <f>('Tav1'!I61-'Tav1'!H61)/'Tav1'!H61*100</f>
        <v>0.27030415093156995</v>
      </c>
    </row>
    <row r="62" spans="1:8" ht="14.4" thickBot="1" x14ac:dyDescent="0.3">
      <c r="A62" s="334"/>
      <c r="B62" s="14" t="s">
        <v>6</v>
      </c>
      <c r="C62" s="28">
        <f>('Tav1'!D62-'Tav1'!C62)/'Tav1'!C62*100</f>
        <v>-2.1432469117847885</v>
      </c>
      <c r="D62" s="28">
        <f>('Tav1'!E62-'Tav1'!D62)/'Tav1'!D62*100</f>
        <v>5.9039335380270792</v>
      </c>
      <c r="E62" s="28">
        <f>('Tav1'!F62-'Tav1'!E62)/'Tav1'!E62*100</f>
        <v>-3.514708127589794</v>
      </c>
      <c r="F62" s="28">
        <f>('Tav1'!G62-'Tav1'!F62)/'Tav1'!F62*100</f>
        <v>-1.6400090036105486</v>
      </c>
      <c r="G62" s="28">
        <f>('Tav1'!H62-'Tav1'!G62)/'Tav1'!G62*100</f>
        <v>-1.3664615439041048</v>
      </c>
      <c r="H62" s="28">
        <f>('Tav1'!I62-'Tav1'!H62)/'Tav1'!H62*100</f>
        <v>0.2712068139174697</v>
      </c>
    </row>
    <row r="63" spans="1:8" ht="14.4" hidden="1" thickBot="1" x14ac:dyDescent="0.3">
      <c r="A63" s="332" t="s">
        <v>9</v>
      </c>
      <c r="B63" s="7" t="s">
        <v>3</v>
      </c>
      <c r="C63" s="18">
        <v>24.7</v>
      </c>
      <c r="D63" s="18">
        <v>26.6</v>
      </c>
      <c r="E63" s="19">
        <v>23.4</v>
      </c>
      <c r="F63" s="18">
        <v>23.7</v>
      </c>
      <c r="G63" s="20">
        <v>23.7</v>
      </c>
      <c r="H63" s="229">
        <v>23.7</v>
      </c>
    </row>
    <row r="64" spans="1:8" ht="14.4" hidden="1" thickBot="1" x14ac:dyDescent="0.3">
      <c r="A64" s="333"/>
      <c r="B64" s="10" t="s">
        <v>4</v>
      </c>
      <c r="C64" s="21">
        <v>37.200000000000003</v>
      </c>
      <c r="D64" s="21">
        <v>39.700000000000003</v>
      </c>
      <c r="E64" s="22">
        <v>38.299999999999997</v>
      </c>
      <c r="F64" s="21">
        <v>37.700000000000003</v>
      </c>
      <c r="G64" s="23">
        <v>37.700000000000003</v>
      </c>
      <c r="H64" s="230">
        <v>37.700000000000003</v>
      </c>
    </row>
    <row r="65" spans="1:8" ht="14.4" hidden="1" thickBot="1" x14ac:dyDescent="0.3">
      <c r="A65" s="333"/>
      <c r="B65" s="10" t="s">
        <v>7</v>
      </c>
      <c r="C65" s="21">
        <v>61.9</v>
      </c>
      <c r="D65" s="21">
        <v>66.3</v>
      </c>
      <c r="E65" s="22">
        <v>61.7</v>
      </c>
      <c r="F65" s="21">
        <f>SUM(F63:F64)</f>
        <v>61.400000000000006</v>
      </c>
      <c r="G65" s="23">
        <f>SUM(G63:G64)</f>
        <v>61.400000000000006</v>
      </c>
      <c r="H65" s="230">
        <f>SUM(H63:H64)</f>
        <v>61.400000000000006</v>
      </c>
    </row>
    <row r="66" spans="1:8" ht="14.4" hidden="1" thickBot="1" x14ac:dyDescent="0.3">
      <c r="A66" s="334"/>
      <c r="B66" s="16" t="s">
        <v>6</v>
      </c>
      <c r="C66" s="29">
        <f t="shared" ref="C66:D66" si="6">(C64-C63)/C64</f>
        <v>0.33602150537634418</v>
      </c>
      <c r="D66" s="29">
        <f t="shared" si="6"/>
        <v>0.32997481108312343</v>
      </c>
      <c r="E66" s="30">
        <f>(E64-E63)/E64</f>
        <v>0.38903394255874674</v>
      </c>
      <c r="F66" s="29">
        <f t="shared" ref="F66:H66" si="7">(F64-F63)/F64</f>
        <v>0.37135278514588865</v>
      </c>
      <c r="G66" s="31">
        <f t="shared" si="7"/>
        <v>0.37135278514588865</v>
      </c>
      <c r="H66" s="232">
        <f t="shared" si="7"/>
        <v>0.37135278514588865</v>
      </c>
    </row>
    <row r="67" spans="1:8" x14ac:dyDescent="0.25">
      <c r="A67" s="332" t="s">
        <v>10</v>
      </c>
      <c r="B67" s="7" t="s">
        <v>3</v>
      </c>
      <c r="C67" s="18">
        <f>('Tav1'!D67-'Tav1'!C67)/'Tav1'!C67*100</f>
        <v>0.33856571252693379</v>
      </c>
      <c r="D67" s="18">
        <f>('Tav1'!E67-'Tav1'!D67)/'Tav1'!D67*100</f>
        <v>5.3841024273139482</v>
      </c>
      <c r="E67" s="19">
        <f>('Tav1'!F67-'Tav1'!E67)/'Tav1'!E67*100</f>
        <v>-1.8565625118645332</v>
      </c>
      <c r="F67" s="18">
        <f>('Tav1'!G67-'Tav1'!F67)/'Tav1'!F67*100</f>
        <v>-2.7298517085751106</v>
      </c>
      <c r="G67" s="20">
        <f>('Tav1'!H67-'Tav1'!G67)/'Tav1'!G67*100</f>
        <v>-2.8515371256611877</v>
      </c>
      <c r="H67" s="229">
        <f>('Tav1'!I67-'Tav1'!H67)/'Tav1'!H67*100</f>
        <v>9.9615185175079585E-2</v>
      </c>
    </row>
    <row r="68" spans="1:8" x14ac:dyDescent="0.25">
      <c r="A68" s="333"/>
      <c r="B68" s="10" t="s">
        <v>4</v>
      </c>
      <c r="C68" s="21">
        <f>('Tav1'!D68-'Tav1'!C68)/'Tav1'!C68*100</f>
        <v>-0.71692560399698235</v>
      </c>
      <c r="D68" s="21">
        <f>('Tav1'!E68-'Tav1'!D68)/'Tav1'!D68*100</f>
        <v>3.8845325290822861</v>
      </c>
      <c r="E68" s="22">
        <f>('Tav1'!F68-'Tav1'!E68)/'Tav1'!E68*100</f>
        <v>-2.0703727666351348</v>
      </c>
      <c r="F68" s="21">
        <f>('Tav1'!G68-'Tav1'!F68)/'Tav1'!F68*100</f>
        <v>-2.349612915247933</v>
      </c>
      <c r="G68" s="23">
        <f>('Tav1'!H68-'Tav1'!G68)/'Tav1'!G68*100</f>
        <v>-2.5917701755603297</v>
      </c>
      <c r="H68" s="230">
        <f>('Tav1'!I68-'Tav1'!H68)/'Tav1'!H68*100</f>
        <v>0.14069456812109771</v>
      </c>
    </row>
    <row r="69" spans="1:8" x14ac:dyDescent="0.25">
      <c r="A69" s="333"/>
      <c r="B69" s="24" t="s">
        <v>7</v>
      </c>
      <c r="C69" s="25">
        <f>('Tav1'!D69-'Tav1'!C69)/'Tav1'!C69*100</f>
        <v>-0.30582156929258436</v>
      </c>
      <c r="D69" s="25">
        <f>('Tav1'!E69-'Tav1'!D69)/'Tav1'!D69*100</f>
        <v>4.4736663019750846</v>
      </c>
      <c r="E69" s="26">
        <f>('Tav1'!F69-'Tav1'!E69)/'Tav1'!E69*100</f>
        <v>-1.9857196542653099</v>
      </c>
      <c r="F69" s="25">
        <f>('Tav1'!G69-'Tav1'!F69)/'Tav1'!F69*100</f>
        <v>-2.5003578512565801</v>
      </c>
      <c r="G69" s="27">
        <f>('Tav1'!H69-'Tav1'!G69)/'Tav1'!G69*100</f>
        <v>-2.6945118786080076</v>
      </c>
      <c r="H69" s="231">
        <f>('Tav1'!I69-'Tav1'!H69)/'Tav1'!H69*100</f>
        <v>0.12447327865848273</v>
      </c>
    </row>
    <row r="70" spans="1:8" ht="14.4" thickBot="1" x14ac:dyDescent="0.3">
      <c r="A70" s="334"/>
      <c r="B70" s="14" t="s">
        <v>6</v>
      </c>
      <c r="C70" s="28">
        <f>('Tav1'!D70-'Tav1'!C70)/'Tav1'!C70*100</f>
        <v>-1.8842828348412257</v>
      </c>
      <c r="D70" s="28">
        <f>('Tav1'!E70-'Tav1'!D70)/'Tav1'!D70*100</f>
        <v>-2.6353394141154189</v>
      </c>
      <c r="E70" s="28">
        <f>('Tav1'!F70-'Tav1'!E70)/'Tav1'!E70*100</f>
        <v>-0.41529625969699768</v>
      </c>
      <c r="F70" s="28">
        <f>('Tav1'!G70-'Tav1'!F70)/'Tav1'!F70*100</f>
        <v>0.74538486821872885</v>
      </c>
      <c r="G70" s="28">
        <f>('Tav1'!H70-'Tav1'!G70)/'Tav1'!G70*100</f>
        <v>0.50473893956421856</v>
      </c>
      <c r="H70" s="28">
        <f>('Tav1'!I70-'Tav1'!H70)/'Tav1'!H70*100</f>
        <v>7.7045206097181698E-2</v>
      </c>
    </row>
  </sheetData>
  <sheetProtection algorithmName="SHA-512" hashValue="5RhkxXXZXmqvvszBe0fFyJp7ND7v1s4cyfjdXTZxuht9uRQFyWbeBBIIHsZowK/4dO9WNF5/ucJQ6W7HTnBLjw==" saltValue="E/BvhGdMps1mY24ax3vJvA==" spinCount="100000" sheet="1" objects="1" scenarios="1" selectLockedCells="1" selectUnlockedCells="1"/>
  <mergeCells count="16">
    <mergeCell ref="A1:H1"/>
    <mergeCell ref="A21:A24"/>
    <mergeCell ref="A5:A8"/>
    <mergeCell ref="A9:A12"/>
    <mergeCell ref="A13:A16"/>
    <mergeCell ref="A17:A20"/>
    <mergeCell ref="A55:A58"/>
    <mergeCell ref="A59:A62"/>
    <mergeCell ref="A63:A66"/>
    <mergeCell ref="A67:A70"/>
    <mergeCell ref="A28:A31"/>
    <mergeCell ref="A32:A35"/>
    <mergeCell ref="A36:A39"/>
    <mergeCell ref="A40:A43"/>
    <mergeCell ref="A44:A47"/>
    <mergeCell ref="A51:A54"/>
  </mergeCells>
  <phoneticPr fontId="44" type="noConversion"/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2AE1-1838-4E9F-823C-C00E518465FE}">
  <sheetPr>
    <tabColor theme="7" tint="0.59999389629810485"/>
  </sheetPr>
  <dimension ref="A1:L21"/>
  <sheetViews>
    <sheetView zoomScaleNormal="100" workbookViewId="0">
      <selection sqref="A1:L1"/>
    </sheetView>
  </sheetViews>
  <sheetFormatPr defaultColWidth="9.109375" defaultRowHeight="13.8" x14ac:dyDescent="0.25"/>
  <cols>
    <col min="1" max="1" width="30.6640625" style="3" customWidth="1"/>
    <col min="2" max="5" width="9.6640625" style="3" customWidth="1"/>
    <col min="6" max="16384" width="9.109375" style="3"/>
  </cols>
  <sheetData>
    <row r="1" spans="1:12" ht="15" customHeight="1" x14ac:dyDescent="0.25">
      <c r="A1" s="328" t="s">
        <v>47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ht="16.5" customHeight="1" x14ac:dyDescent="0.25">
      <c r="A2" s="328" t="s">
        <v>48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3" spans="1:12" x14ac:dyDescent="0.25">
      <c r="A3" s="1" t="s">
        <v>18</v>
      </c>
      <c r="B3" s="1"/>
      <c r="C3" s="32"/>
      <c r="D3" s="32"/>
      <c r="E3" s="32"/>
      <c r="F3" s="32"/>
      <c r="G3" s="32"/>
      <c r="H3" s="32"/>
      <c r="I3" s="32"/>
      <c r="J3" s="32"/>
    </row>
    <row r="4" spans="1:12" ht="14.4" thickBot="1" x14ac:dyDescent="0.3">
      <c r="A4" s="1"/>
      <c r="B4" s="1"/>
      <c r="C4" s="32"/>
      <c r="D4" s="32"/>
      <c r="E4" s="32"/>
      <c r="F4" s="32"/>
      <c r="G4" s="32"/>
      <c r="H4" s="32"/>
      <c r="I4" s="32"/>
      <c r="J4" s="32"/>
    </row>
    <row r="5" spans="1:12" ht="51.75" customHeight="1" thickBot="1" x14ac:dyDescent="0.3">
      <c r="A5" s="341" t="s">
        <v>1</v>
      </c>
      <c r="B5" s="341">
        <v>2018</v>
      </c>
      <c r="C5" s="341">
        <v>2019</v>
      </c>
      <c r="D5" s="341">
        <v>2020</v>
      </c>
      <c r="E5" s="341">
        <v>2021</v>
      </c>
      <c r="F5" s="341">
        <v>2022</v>
      </c>
      <c r="G5" s="341">
        <v>2023</v>
      </c>
      <c r="H5" s="341">
        <v>2024</v>
      </c>
      <c r="I5" s="338" t="s">
        <v>233</v>
      </c>
      <c r="J5" s="345"/>
      <c r="K5" s="344" t="s">
        <v>235</v>
      </c>
      <c r="L5" s="339"/>
    </row>
    <row r="6" spans="1:12" ht="30" customHeight="1" thickBot="1" x14ac:dyDescent="0.3">
      <c r="A6" s="342"/>
      <c r="B6" s="343"/>
      <c r="C6" s="343"/>
      <c r="D6" s="343">
        <v>2020</v>
      </c>
      <c r="E6" s="343">
        <v>2021</v>
      </c>
      <c r="F6" s="343"/>
      <c r="G6" s="343"/>
      <c r="H6" s="343"/>
      <c r="I6" s="71" t="s">
        <v>42</v>
      </c>
      <c r="J6" s="72" t="s">
        <v>43</v>
      </c>
      <c r="K6" s="72" t="s">
        <v>42</v>
      </c>
      <c r="L6" s="73" t="s">
        <v>43</v>
      </c>
    </row>
    <row r="7" spans="1:12" x14ac:dyDescent="0.25">
      <c r="A7" s="74" t="s">
        <v>44</v>
      </c>
      <c r="B7" s="105">
        <v>133</v>
      </c>
      <c r="C7" s="100">
        <v>136</v>
      </c>
      <c r="D7" s="100">
        <v>127.7</v>
      </c>
      <c r="E7" s="100">
        <v>133.30000000000001</v>
      </c>
      <c r="F7" s="100">
        <v>137.87100000000001</v>
      </c>
      <c r="G7" s="100">
        <v>137.5</v>
      </c>
      <c r="H7" s="100">
        <v>138.19999999999999</v>
      </c>
      <c r="I7" s="33">
        <f>H7-G7</f>
        <v>0.69999999999998863</v>
      </c>
      <c r="J7" s="33">
        <f>(H7-G7)/G7*100</f>
        <v>0.50909090909090082</v>
      </c>
      <c r="K7" s="33">
        <f>H7-C7</f>
        <v>2.1999999999999886</v>
      </c>
      <c r="L7" s="75">
        <f>(H7-C7)/C7*100</f>
        <v>1.617647058823521</v>
      </c>
    </row>
    <row r="8" spans="1:12" x14ac:dyDescent="0.25">
      <c r="A8" s="76" t="s">
        <v>45</v>
      </c>
      <c r="B8" s="101">
        <v>37.4</v>
      </c>
      <c r="C8" s="99">
        <v>38.9</v>
      </c>
      <c r="D8" s="99">
        <v>37.9</v>
      </c>
      <c r="E8" s="99">
        <v>38.4</v>
      </c>
      <c r="F8" s="99">
        <v>34.6</v>
      </c>
      <c r="G8" s="99">
        <v>32.700000000000003</v>
      </c>
      <c r="H8" s="99">
        <v>35.200000000000003</v>
      </c>
      <c r="I8" s="33">
        <f t="shared" ref="I8:I9" si="0">H8-G8</f>
        <v>2.5</v>
      </c>
      <c r="J8" s="33">
        <f t="shared" ref="J8:J9" si="1">(H8-G8)/G8*100</f>
        <v>7.6452599388379197</v>
      </c>
      <c r="K8" s="33">
        <f t="shared" ref="K8" si="2">H8-C8</f>
        <v>-3.6999999999999957</v>
      </c>
      <c r="L8" s="75">
        <f t="shared" ref="L8:L9" si="3">(H8-C8)/C8*100</f>
        <v>-9.5115681233933067</v>
      </c>
    </row>
    <row r="9" spans="1:12" ht="14.4" thickBot="1" x14ac:dyDescent="0.3">
      <c r="A9" s="77" t="s">
        <v>63</v>
      </c>
      <c r="B9" s="102">
        <v>170.5</v>
      </c>
      <c r="C9" s="102">
        <v>174.9</v>
      </c>
      <c r="D9" s="102">
        <v>165.7</v>
      </c>
      <c r="E9" s="102">
        <v>171.7</v>
      </c>
      <c r="F9" s="102">
        <v>172.4</v>
      </c>
      <c r="G9" s="102">
        <v>170.1</v>
      </c>
      <c r="H9" s="102">
        <v>173.4</v>
      </c>
      <c r="I9" s="233">
        <f t="shared" si="0"/>
        <v>3.3000000000000114</v>
      </c>
      <c r="J9" s="233">
        <f t="shared" si="1"/>
        <v>1.9400352733686135</v>
      </c>
      <c r="K9" s="233">
        <f>H9-C9</f>
        <v>-1.5</v>
      </c>
      <c r="L9" s="234">
        <f t="shared" si="3"/>
        <v>-0.85763293310463129</v>
      </c>
    </row>
    <row r="10" spans="1:12" ht="14.4" thickBot="1" x14ac:dyDescent="0.3"/>
    <row r="11" spans="1:12" ht="14.4" thickBot="1" x14ac:dyDescent="0.3">
      <c r="A11" s="341" t="s">
        <v>11</v>
      </c>
      <c r="B11" s="341">
        <v>2018</v>
      </c>
      <c r="C11" s="341">
        <v>2019</v>
      </c>
      <c r="D11" s="341">
        <v>2020</v>
      </c>
      <c r="E11" s="341">
        <v>2021</v>
      </c>
      <c r="F11" s="341">
        <v>2022</v>
      </c>
      <c r="G11" s="341">
        <v>2023</v>
      </c>
      <c r="H11" s="341">
        <v>2024</v>
      </c>
      <c r="I11" s="338" t="s">
        <v>233</v>
      </c>
      <c r="J11" s="345"/>
      <c r="K11" s="344" t="s">
        <v>234</v>
      </c>
      <c r="L11" s="339"/>
    </row>
    <row r="12" spans="1:12" ht="14.4" thickBot="1" x14ac:dyDescent="0.3">
      <c r="A12" s="342"/>
      <c r="B12" s="343"/>
      <c r="C12" s="343"/>
      <c r="D12" s="343">
        <v>2020</v>
      </c>
      <c r="E12" s="343">
        <v>2021</v>
      </c>
      <c r="F12" s="343"/>
      <c r="G12" s="343"/>
      <c r="H12" s="343"/>
      <c r="I12" s="71" t="s">
        <v>42</v>
      </c>
      <c r="J12" s="72" t="s">
        <v>43</v>
      </c>
      <c r="K12" s="72" t="s">
        <v>42</v>
      </c>
      <c r="L12" s="73" t="s">
        <v>43</v>
      </c>
    </row>
    <row r="13" spans="1:12" x14ac:dyDescent="0.25">
      <c r="A13" s="74" t="s">
        <v>44</v>
      </c>
      <c r="B13" s="105">
        <v>1555</v>
      </c>
      <c r="C13" s="100">
        <v>1577.5</v>
      </c>
      <c r="D13" s="100">
        <v>1539.1</v>
      </c>
      <c r="E13" s="100">
        <v>1560.2</v>
      </c>
      <c r="F13" s="100">
        <v>1590.1</v>
      </c>
      <c r="G13" s="100">
        <v>1600.3</v>
      </c>
      <c r="H13" s="100">
        <v>1617</v>
      </c>
      <c r="I13" s="33">
        <f>H13-G13</f>
        <v>16.700000000000045</v>
      </c>
      <c r="J13" s="33">
        <f>(H13-G13)/G13*100</f>
        <v>1.04355433356246</v>
      </c>
      <c r="K13" s="33">
        <f>H13-C13</f>
        <v>39.5</v>
      </c>
      <c r="L13" s="75">
        <f>(H13-C13)/C13*100</f>
        <v>2.5039619651347067</v>
      </c>
    </row>
    <row r="14" spans="1:12" x14ac:dyDescent="0.25">
      <c r="A14" s="76" t="s">
        <v>45</v>
      </c>
      <c r="B14" s="101">
        <v>441.4</v>
      </c>
      <c r="C14" s="99">
        <v>448.5</v>
      </c>
      <c r="D14" s="99">
        <v>427.5</v>
      </c>
      <c r="E14" s="99">
        <v>418.3</v>
      </c>
      <c r="F14" s="99">
        <v>411.2</v>
      </c>
      <c r="G14" s="99">
        <v>422.9</v>
      </c>
      <c r="H14" s="99">
        <v>415.7</v>
      </c>
      <c r="I14" s="33">
        <f t="shared" ref="I14:I15" si="4">H14-G14</f>
        <v>-7.1999999999999886</v>
      </c>
      <c r="J14" s="33">
        <f t="shared" ref="J14:J15" si="5">(H14-G14)/G14*100</f>
        <v>-1.7025301489713855</v>
      </c>
      <c r="K14" s="33">
        <f t="shared" ref="K14:K15" si="6">H14-C14</f>
        <v>-32.800000000000011</v>
      </c>
      <c r="L14" s="75">
        <f t="shared" ref="L14:L15" si="7">(H14-C14)/C14*100</f>
        <v>-7.3132664437012291</v>
      </c>
    </row>
    <row r="15" spans="1:12" ht="14.4" thickBot="1" x14ac:dyDescent="0.3">
      <c r="A15" s="77" t="s">
        <v>63</v>
      </c>
      <c r="B15" s="102">
        <v>1996.3</v>
      </c>
      <c r="C15" s="102">
        <v>2026</v>
      </c>
      <c r="D15" s="102">
        <v>1966.2</v>
      </c>
      <c r="E15" s="102">
        <v>1978.4</v>
      </c>
      <c r="F15" s="102">
        <v>2001.3</v>
      </c>
      <c r="G15" s="102">
        <v>2023.2</v>
      </c>
      <c r="H15" s="102">
        <v>2032.6</v>
      </c>
      <c r="I15" s="233">
        <f t="shared" si="4"/>
        <v>9.3999999999998636</v>
      </c>
      <c r="J15" s="233">
        <f t="shared" si="5"/>
        <v>0.46461051799129416</v>
      </c>
      <c r="K15" s="233">
        <f t="shared" si="6"/>
        <v>6.5999999999999091</v>
      </c>
      <c r="L15" s="234">
        <f t="shared" si="7"/>
        <v>0.32576505429417124</v>
      </c>
    </row>
    <row r="16" spans="1:12" ht="14.4" thickBot="1" x14ac:dyDescent="0.3"/>
    <row r="17" spans="1:12" ht="14.4" thickBot="1" x14ac:dyDescent="0.3">
      <c r="A17" s="341" t="s">
        <v>12</v>
      </c>
      <c r="B17" s="341">
        <v>2018</v>
      </c>
      <c r="C17" s="341">
        <v>2019</v>
      </c>
      <c r="D17" s="341">
        <v>2020</v>
      </c>
      <c r="E17" s="341">
        <v>2021</v>
      </c>
      <c r="F17" s="341">
        <v>2022</v>
      </c>
      <c r="G17" s="341">
        <v>2023</v>
      </c>
      <c r="H17" s="341">
        <v>2024</v>
      </c>
      <c r="I17" s="338" t="s">
        <v>233</v>
      </c>
      <c r="J17" s="345"/>
      <c r="K17" s="344" t="s">
        <v>234</v>
      </c>
      <c r="L17" s="339"/>
    </row>
    <row r="18" spans="1:12" ht="14.4" thickBot="1" x14ac:dyDescent="0.3">
      <c r="A18" s="342"/>
      <c r="B18" s="343"/>
      <c r="C18" s="343"/>
      <c r="D18" s="343">
        <v>2020</v>
      </c>
      <c r="E18" s="343">
        <v>2021</v>
      </c>
      <c r="F18" s="343"/>
      <c r="G18" s="343"/>
      <c r="H18" s="343"/>
      <c r="I18" s="71" t="s">
        <v>42</v>
      </c>
      <c r="J18" s="72" t="s">
        <v>43</v>
      </c>
      <c r="K18" s="72" t="s">
        <v>42</v>
      </c>
      <c r="L18" s="73" t="s">
        <v>43</v>
      </c>
    </row>
    <row r="19" spans="1:12" x14ac:dyDescent="0.25">
      <c r="A19" s="74" t="s">
        <v>44</v>
      </c>
      <c r="B19" s="105">
        <v>17692</v>
      </c>
      <c r="C19" s="100">
        <v>17847.7</v>
      </c>
      <c r="D19" s="100">
        <v>17356.8</v>
      </c>
      <c r="E19" s="100">
        <v>17630</v>
      </c>
      <c r="F19" s="100">
        <v>18123.400000000001</v>
      </c>
      <c r="G19" s="100">
        <v>18541.7</v>
      </c>
      <c r="H19" s="100">
        <v>18847.3</v>
      </c>
      <c r="I19" s="33">
        <f>H19-G19</f>
        <v>305.59999999999854</v>
      </c>
      <c r="J19" s="33">
        <f>(H19-G19)/G19*100</f>
        <v>1.6481768122663971</v>
      </c>
      <c r="K19" s="33">
        <f>H19-C19</f>
        <v>999.59999999999854</v>
      </c>
      <c r="L19" s="75">
        <f>(H19-C19)/C19*100</f>
        <v>5.6007216616146538</v>
      </c>
    </row>
    <row r="20" spans="1:12" x14ac:dyDescent="0.25">
      <c r="A20" s="76" t="s">
        <v>45</v>
      </c>
      <c r="B20" s="101">
        <v>5266.8</v>
      </c>
      <c r="C20" s="99">
        <v>5261.7</v>
      </c>
      <c r="D20" s="99">
        <v>5028.5</v>
      </c>
      <c r="E20" s="99">
        <v>4923.8999999999996</v>
      </c>
      <c r="F20" s="99">
        <v>4976</v>
      </c>
      <c r="G20" s="99">
        <v>5038.2</v>
      </c>
      <c r="H20" s="99">
        <v>5084.8999999999996</v>
      </c>
      <c r="I20" s="33">
        <f>H20-G20</f>
        <v>46.699999999999818</v>
      </c>
      <c r="J20" s="33">
        <f>(H20-G20)/G20*100</f>
        <v>0.92691834385295979</v>
      </c>
      <c r="K20" s="33">
        <f t="shared" ref="K20:K21" si="8">H20-C20</f>
        <v>-176.80000000000018</v>
      </c>
      <c r="L20" s="75">
        <f t="shared" ref="L20:L21" si="9">(H20-C20)/C20*100</f>
        <v>-3.3601307562194767</v>
      </c>
    </row>
    <row r="21" spans="1:12" ht="14.4" thickBot="1" x14ac:dyDescent="0.3">
      <c r="A21" s="77" t="s">
        <v>63</v>
      </c>
      <c r="B21" s="102">
        <v>22958.7</v>
      </c>
      <c r="C21" s="102">
        <v>23109.4</v>
      </c>
      <c r="D21" s="102">
        <v>22385.3</v>
      </c>
      <c r="E21" s="102">
        <v>22554</v>
      </c>
      <c r="F21" s="102">
        <v>23099.4</v>
      </c>
      <c r="G21" s="102">
        <v>23759.9</v>
      </c>
      <c r="H21" s="102">
        <v>23932.3</v>
      </c>
      <c r="I21" s="233">
        <f>H21-G21</f>
        <v>172.39999999999782</v>
      </c>
      <c r="J21" s="233">
        <f>(H20-G21)/G21*100</f>
        <v>-78.59881565158102</v>
      </c>
      <c r="K21" s="233">
        <f t="shared" si="8"/>
        <v>822.89999999999782</v>
      </c>
      <c r="L21" s="234">
        <f t="shared" si="9"/>
        <v>3.5608886427168072</v>
      </c>
    </row>
  </sheetData>
  <sheetProtection algorithmName="SHA-512" hashValue="aJtlDXYeGeuQDhFjEDeh509XMMRpUypwpmDt+VC+XY0gAiNrd0Af0Mdsw2R3b5/f9XR3uSOCWgnoFQ6PAEXGaA==" saltValue="fHpnGLR0+Jn67HsTsJQNqw==" spinCount="100000" sheet="1" objects="1" scenarios="1" selectLockedCells="1" selectUnlockedCells="1"/>
  <mergeCells count="32">
    <mergeCell ref="A1:L1"/>
    <mergeCell ref="A2:L2"/>
    <mergeCell ref="F11:F12"/>
    <mergeCell ref="G11:G12"/>
    <mergeCell ref="I11:J11"/>
    <mergeCell ref="A5:A6"/>
    <mergeCell ref="K5:L5"/>
    <mergeCell ref="B5:B6"/>
    <mergeCell ref="D5:D6"/>
    <mergeCell ref="E5:E6"/>
    <mergeCell ref="I5:J5"/>
    <mergeCell ref="K11:L11"/>
    <mergeCell ref="H5:H6"/>
    <mergeCell ref="A11:A12"/>
    <mergeCell ref="B11:B12"/>
    <mergeCell ref="C11:C12"/>
    <mergeCell ref="C5:C6"/>
    <mergeCell ref="K17:L17"/>
    <mergeCell ref="I17:J17"/>
    <mergeCell ref="F17:F18"/>
    <mergeCell ref="F5:F6"/>
    <mergeCell ref="G17:G18"/>
    <mergeCell ref="H11:H12"/>
    <mergeCell ref="H17:H18"/>
    <mergeCell ref="G5:G6"/>
    <mergeCell ref="E11:E12"/>
    <mergeCell ref="D11:D12"/>
    <mergeCell ref="A17:A18"/>
    <mergeCell ref="B17:B18"/>
    <mergeCell ref="C17:C18"/>
    <mergeCell ref="D17:D18"/>
    <mergeCell ref="E17:E18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08DB-DDB5-4F46-B186-81DDC6A416D5}">
  <sheetPr>
    <tabColor theme="7" tint="0.59999389629810485"/>
  </sheetPr>
  <dimension ref="A1:AD35"/>
  <sheetViews>
    <sheetView zoomScaleNormal="100" workbookViewId="0">
      <selection sqref="A1:L1"/>
    </sheetView>
  </sheetViews>
  <sheetFormatPr defaultColWidth="9.109375" defaultRowHeight="13.8" x14ac:dyDescent="0.25"/>
  <cols>
    <col min="1" max="1" width="30.6640625" style="3" customWidth="1"/>
    <col min="2" max="8" width="9.6640625" style="114" customWidth="1"/>
    <col min="9" max="13" width="9.109375" style="3"/>
    <col min="14" max="19" width="0" style="3" hidden="1" customWidth="1"/>
    <col min="20" max="16384" width="9.109375" style="3"/>
  </cols>
  <sheetData>
    <row r="1" spans="1:24" ht="16.5" customHeight="1" x14ac:dyDescent="0.25">
      <c r="A1" s="328" t="s">
        <v>61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98"/>
      <c r="N1" s="98"/>
      <c r="O1" s="98"/>
      <c r="P1" s="98"/>
      <c r="Q1" s="98"/>
      <c r="R1" s="98"/>
      <c r="S1" s="98"/>
      <c r="T1" s="98"/>
    </row>
    <row r="2" spans="1:24" x14ac:dyDescent="0.25">
      <c r="A2" s="353" t="s">
        <v>38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24" ht="14.4" thickBot="1" x14ac:dyDescent="0.3">
      <c r="A3" s="1" t="s">
        <v>18</v>
      </c>
      <c r="B3" s="106"/>
      <c r="C3" s="107"/>
      <c r="D3" s="107"/>
      <c r="E3" s="107"/>
      <c r="F3" s="107"/>
      <c r="G3" s="107"/>
      <c r="H3" s="107"/>
      <c r="I3" s="32"/>
      <c r="J3" s="32"/>
      <c r="K3" s="32"/>
      <c r="L3" s="32"/>
    </row>
    <row r="4" spans="1:24" ht="17.25" customHeight="1" x14ac:dyDescent="0.25">
      <c r="A4" s="346" t="s">
        <v>1</v>
      </c>
      <c r="B4" s="350" t="s">
        <v>39</v>
      </c>
      <c r="C4" s="351"/>
      <c r="D4" s="351"/>
      <c r="E4" s="351"/>
      <c r="F4" s="351"/>
      <c r="G4" s="351"/>
      <c r="H4" s="352"/>
      <c r="I4" s="348" t="s">
        <v>233</v>
      </c>
      <c r="J4" s="349"/>
      <c r="K4" s="348" t="s">
        <v>234</v>
      </c>
      <c r="L4" s="349"/>
    </row>
    <row r="5" spans="1:24" ht="14.4" thickBot="1" x14ac:dyDescent="0.3">
      <c r="A5" s="347"/>
      <c r="B5" s="132">
        <v>2018</v>
      </c>
      <c r="C5" s="136">
        <v>2019</v>
      </c>
      <c r="D5" s="136">
        <v>2020</v>
      </c>
      <c r="E5" s="136">
        <v>2021</v>
      </c>
      <c r="F5" s="136">
        <v>2022</v>
      </c>
      <c r="G5" s="126">
        <v>2023</v>
      </c>
      <c r="H5" s="126">
        <v>2024</v>
      </c>
      <c r="I5" s="134" t="s">
        <v>42</v>
      </c>
      <c r="J5" s="137" t="s">
        <v>43</v>
      </c>
      <c r="K5" s="134" t="s">
        <v>42</v>
      </c>
      <c r="L5" s="137" t="s">
        <v>43</v>
      </c>
    </row>
    <row r="6" spans="1:24" x14ac:dyDescent="0.25">
      <c r="A6" s="133" t="s">
        <v>54</v>
      </c>
      <c r="B6" s="139">
        <v>8.1999999999999993</v>
      </c>
      <c r="C6" s="127">
        <v>8.423</v>
      </c>
      <c r="D6" s="127">
        <v>8.9</v>
      </c>
      <c r="E6" s="127">
        <v>10.8</v>
      </c>
      <c r="F6" s="129">
        <v>10.064</v>
      </c>
      <c r="G6" s="129">
        <v>9.4529999999999994</v>
      </c>
      <c r="H6" s="241">
        <v>10</v>
      </c>
      <c r="I6" s="138">
        <f>H6-G6</f>
        <v>0.5470000000000006</v>
      </c>
      <c r="J6" s="78">
        <f>(H6-G6)/G6*100</f>
        <v>5.7865227969956701</v>
      </c>
      <c r="K6" s="138">
        <f>H6-C6</f>
        <v>1.577</v>
      </c>
      <c r="L6" s="78">
        <f>(H6-C6)/C6*100</f>
        <v>18.72254541137362</v>
      </c>
      <c r="N6" s="140">
        <v>8.2430000000000003</v>
      </c>
      <c r="O6" s="140">
        <v>8.423</v>
      </c>
      <c r="P6" s="140">
        <v>8.8710000000000004</v>
      </c>
      <c r="Q6" s="140">
        <v>10.77</v>
      </c>
      <c r="R6" s="140">
        <v>10.064</v>
      </c>
      <c r="S6" s="140">
        <v>9.4529999999999994</v>
      </c>
    </row>
    <row r="7" spans="1:24" ht="14.4" x14ac:dyDescent="0.25">
      <c r="A7" s="96" t="s">
        <v>57</v>
      </c>
      <c r="B7" s="108">
        <v>51.3</v>
      </c>
      <c r="C7" s="109">
        <v>50.4</v>
      </c>
      <c r="D7" s="109">
        <v>49.3</v>
      </c>
      <c r="E7" s="109">
        <v>48.7</v>
      </c>
      <c r="F7" s="109">
        <v>51.2</v>
      </c>
      <c r="G7" s="235">
        <v>51.5</v>
      </c>
      <c r="H7" s="242">
        <v>53.9</v>
      </c>
      <c r="I7" s="138">
        <f t="shared" ref="I7:I13" si="0">H7-G7</f>
        <v>2.3999999999999986</v>
      </c>
      <c r="J7" s="79">
        <f t="shared" ref="J7:J13" si="1">(H7-G7)/G7*100</f>
        <v>4.6601941747572786</v>
      </c>
      <c r="K7" s="83">
        <f t="shared" ref="K7:K13" si="2">H7-C7</f>
        <v>3.5</v>
      </c>
      <c r="L7" s="79">
        <f t="shared" ref="L7:L13" si="3">(H7-C7)/C7*100</f>
        <v>6.9444444444444446</v>
      </c>
      <c r="N7" s="140">
        <f>SUM(N8:N9)</f>
        <v>51.283999999999999</v>
      </c>
      <c r="O7" s="140">
        <f t="shared" ref="O7:S7" si="4">SUM(O8:O9)</f>
        <v>50.41</v>
      </c>
      <c r="P7" s="140">
        <f t="shared" si="4"/>
        <v>49.256</v>
      </c>
      <c r="Q7" s="140">
        <f t="shared" si="4"/>
        <v>48.66</v>
      </c>
      <c r="R7" s="140">
        <f t="shared" si="4"/>
        <v>51.186</v>
      </c>
      <c r="S7" s="140">
        <f t="shared" si="4"/>
        <v>51.54</v>
      </c>
      <c r="V7" s="123" t="s">
        <v>62</v>
      </c>
      <c r="X7" s="123" t="s">
        <v>62</v>
      </c>
    </row>
    <row r="8" spans="1:24" x14ac:dyDescent="0.25">
      <c r="A8" s="122" t="s">
        <v>58</v>
      </c>
      <c r="B8" s="119">
        <v>39.799999999999997</v>
      </c>
      <c r="C8" s="120">
        <v>39.576000000000001</v>
      </c>
      <c r="D8" s="120">
        <v>40.9</v>
      </c>
      <c r="E8" s="120">
        <v>38.5</v>
      </c>
      <c r="F8" s="120">
        <v>38.722000000000001</v>
      </c>
      <c r="G8" s="236">
        <v>37.720999999999997</v>
      </c>
      <c r="H8" s="243">
        <v>42</v>
      </c>
      <c r="I8" s="252">
        <f t="shared" si="0"/>
        <v>4.2790000000000035</v>
      </c>
      <c r="J8" s="128">
        <f t="shared" si="1"/>
        <v>11.343813790726662</v>
      </c>
      <c r="K8" s="131">
        <f t="shared" si="2"/>
        <v>2.4239999999999995</v>
      </c>
      <c r="L8" s="128">
        <f t="shared" si="3"/>
        <v>6.1249241964827155</v>
      </c>
      <c r="N8" s="103">
        <v>39.750999999999998</v>
      </c>
      <c r="O8" s="103">
        <v>39.576000000000001</v>
      </c>
      <c r="P8" s="103">
        <v>40.911000000000001</v>
      </c>
      <c r="Q8" s="103">
        <v>38.531999999999996</v>
      </c>
      <c r="R8" s="103">
        <v>38.722000000000001</v>
      </c>
      <c r="S8" s="103">
        <v>37.720999999999997</v>
      </c>
    </row>
    <row r="9" spans="1:24" x14ac:dyDescent="0.25">
      <c r="A9" s="122" t="s">
        <v>55</v>
      </c>
      <c r="B9" s="119">
        <v>11.5</v>
      </c>
      <c r="C9" s="120">
        <v>10.834</v>
      </c>
      <c r="D9" s="120">
        <v>8.3000000000000007</v>
      </c>
      <c r="E9" s="120">
        <v>10.1</v>
      </c>
      <c r="F9" s="120">
        <v>12.464</v>
      </c>
      <c r="G9" s="236">
        <v>13.819000000000001</v>
      </c>
      <c r="H9" s="243">
        <v>11.9</v>
      </c>
      <c r="I9" s="252">
        <f t="shared" si="0"/>
        <v>-1.9190000000000005</v>
      </c>
      <c r="J9" s="128">
        <f t="shared" si="1"/>
        <v>-13.886677762500907</v>
      </c>
      <c r="K9" s="131">
        <f t="shared" si="2"/>
        <v>1.0660000000000007</v>
      </c>
      <c r="L9" s="128">
        <f t="shared" si="3"/>
        <v>9.8393944988000808</v>
      </c>
      <c r="N9" s="103">
        <v>11.532999999999999</v>
      </c>
      <c r="O9" s="103">
        <v>10.834</v>
      </c>
      <c r="P9" s="103">
        <v>8.3450000000000006</v>
      </c>
      <c r="Q9" s="103">
        <v>10.128</v>
      </c>
      <c r="R9" s="103">
        <v>12.464</v>
      </c>
      <c r="S9" s="103">
        <v>13.819000000000001</v>
      </c>
      <c r="T9" s="114"/>
      <c r="U9" s="114"/>
      <c r="V9" s="114"/>
    </row>
    <row r="10" spans="1:24" ht="14.4" x14ac:dyDescent="0.25">
      <c r="A10" s="96" t="s">
        <v>59</v>
      </c>
      <c r="B10" s="108">
        <v>110.9</v>
      </c>
      <c r="C10" s="109">
        <v>116</v>
      </c>
      <c r="D10" s="109">
        <v>107.5</v>
      </c>
      <c r="E10" s="109">
        <v>112.3</v>
      </c>
      <c r="F10" s="109">
        <v>111.2</v>
      </c>
      <c r="G10" s="235">
        <v>109.2</v>
      </c>
      <c r="H10" s="242">
        <v>109.5</v>
      </c>
      <c r="I10" s="138">
        <f t="shared" si="0"/>
        <v>0.29999999999999716</v>
      </c>
      <c r="J10" s="79">
        <f t="shared" si="1"/>
        <v>0.27472527472527208</v>
      </c>
      <c r="K10" s="83">
        <f t="shared" si="2"/>
        <v>-6.5</v>
      </c>
      <c r="L10" s="79">
        <f t="shared" si="3"/>
        <v>-5.6034482758620694</v>
      </c>
      <c r="N10" s="140">
        <f>SUM(N11:N12)</f>
        <v>110.944</v>
      </c>
      <c r="O10" s="140">
        <f>SUM(O11:O12)</f>
        <v>116.01900000000001</v>
      </c>
      <c r="P10" s="140">
        <f t="shared" ref="P10:S10" si="5">SUM(P11:P12)</f>
        <v>107.542</v>
      </c>
      <c r="Q10" s="140">
        <f t="shared" si="5"/>
        <v>112.25399999999999</v>
      </c>
      <c r="R10" s="140">
        <f t="shared" si="5"/>
        <v>111.19499999999999</v>
      </c>
      <c r="S10" s="140">
        <f t="shared" si="5"/>
        <v>109.15600000000001</v>
      </c>
      <c r="V10" s="123"/>
      <c r="X10" s="123" t="s">
        <v>62</v>
      </c>
    </row>
    <row r="11" spans="1:24" x14ac:dyDescent="0.25">
      <c r="A11" s="122" t="s">
        <v>60</v>
      </c>
      <c r="B11" s="119">
        <v>35.200000000000003</v>
      </c>
      <c r="C11" s="120">
        <v>36.231999999999999</v>
      </c>
      <c r="D11" s="120">
        <v>31.4</v>
      </c>
      <c r="E11" s="120">
        <v>37.5</v>
      </c>
      <c r="F11" s="120">
        <v>35.526000000000003</v>
      </c>
      <c r="G11" s="236">
        <v>34.497</v>
      </c>
      <c r="H11" s="243">
        <v>34.700000000000003</v>
      </c>
      <c r="I11" s="138">
        <f t="shared" si="0"/>
        <v>0.20300000000000296</v>
      </c>
      <c r="J11" s="128">
        <f t="shared" si="1"/>
        <v>0.58845696727252506</v>
      </c>
      <c r="K11" s="131">
        <f t="shared" si="2"/>
        <v>-1.5319999999999965</v>
      </c>
      <c r="L11" s="128">
        <f t="shared" si="3"/>
        <v>-4.2283064694192882</v>
      </c>
      <c r="N11" s="103">
        <v>35.191000000000003</v>
      </c>
      <c r="O11" s="103">
        <v>36.231999999999999</v>
      </c>
      <c r="P11" s="103">
        <v>31.352</v>
      </c>
      <c r="Q11" s="103">
        <v>37.531999999999996</v>
      </c>
      <c r="R11" s="103">
        <v>35.526000000000003</v>
      </c>
      <c r="S11" s="103">
        <v>34.497</v>
      </c>
    </row>
    <row r="12" spans="1:24" x14ac:dyDescent="0.25">
      <c r="A12" s="122" t="s">
        <v>56</v>
      </c>
      <c r="B12" s="119">
        <v>75.8</v>
      </c>
      <c r="C12" s="120">
        <v>79.787000000000006</v>
      </c>
      <c r="D12" s="120">
        <v>76.2</v>
      </c>
      <c r="E12" s="120">
        <v>74.7</v>
      </c>
      <c r="F12" s="120">
        <v>75.668999999999997</v>
      </c>
      <c r="G12" s="236">
        <v>74.659000000000006</v>
      </c>
      <c r="H12" s="243">
        <v>74.8</v>
      </c>
      <c r="I12" s="138">
        <f t="shared" si="0"/>
        <v>0.14099999999999113</v>
      </c>
      <c r="J12" s="128">
        <f t="shared" si="1"/>
        <v>0.18885867745347665</v>
      </c>
      <c r="K12" s="131">
        <f t="shared" si="2"/>
        <v>-4.987000000000009</v>
      </c>
      <c r="L12" s="128">
        <f t="shared" si="3"/>
        <v>-6.2503916678155687</v>
      </c>
      <c r="N12" s="103">
        <v>75.753</v>
      </c>
      <c r="O12" s="103">
        <v>79.787000000000006</v>
      </c>
      <c r="P12" s="103">
        <v>76.19</v>
      </c>
      <c r="Q12" s="103">
        <v>74.721999999999994</v>
      </c>
      <c r="R12" s="103">
        <v>75.668999999999997</v>
      </c>
      <c r="S12" s="103">
        <v>74.659000000000006</v>
      </c>
    </row>
    <row r="13" spans="1:24" ht="15" thickBot="1" x14ac:dyDescent="0.3">
      <c r="A13" s="97" t="s">
        <v>46</v>
      </c>
      <c r="B13" s="118">
        <v>170.5</v>
      </c>
      <c r="C13" s="117">
        <v>174.9</v>
      </c>
      <c r="D13" s="117">
        <v>165.7</v>
      </c>
      <c r="E13" s="117">
        <v>171.7</v>
      </c>
      <c r="F13" s="117">
        <v>172.4</v>
      </c>
      <c r="G13" s="237">
        <v>170.1</v>
      </c>
      <c r="H13" s="244">
        <v>173.4</v>
      </c>
      <c r="I13" s="253">
        <f t="shared" si="0"/>
        <v>3.3000000000000114</v>
      </c>
      <c r="J13" s="86">
        <f t="shared" si="1"/>
        <v>1.9400352733686135</v>
      </c>
      <c r="K13" s="84">
        <f t="shared" si="2"/>
        <v>-1.5</v>
      </c>
      <c r="L13" s="86">
        <f t="shared" si="3"/>
        <v>-0.85763293310463129</v>
      </c>
      <c r="N13" s="117">
        <f t="shared" ref="N13:S13" si="6">N6+N7+N10</f>
        <v>170.471</v>
      </c>
      <c r="O13" s="117">
        <f t="shared" si="6"/>
        <v>174.852</v>
      </c>
      <c r="P13" s="117">
        <f t="shared" si="6"/>
        <v>165.66900000000001</v>
      </c>
      <c r="Q13" s="117">
        <f t="shared" si="6"/>
        <v>171.68399999999997</v>
      </c>
      <c r="R13" s="117">
        <f t="shared" si="6"/>
        <v>172.44499999999999</v>
      </c>
      <c r="S13" s="117">
        <f t="shared" si="6"/>
        <v>170.149</v>
      </c>
      <c r="V13" s="123" t="s">
        <v>62</v>
      </c>
      <c r="X13" s="123" t="s">
        <v>62</v>
      </c>
    </row>
    <row r="14" spans="1:24" ht="14.4" thickBot="1" x14ac:dyDescent="0.3"/>
    <row r="15" spans="1:24" ht="14.4" customHeight="1" x14ac:dyDescent="0.25">
      <c r="A15" s="346" t="s">
        <v>11</v>
      </c>
      <c r="B15" s="350" t="s">
        <v>39</v>
      </c>
      <c r="C15" s="351"/>
      <c r="D15" s="351"/>
      <c r="E15" s="351"/>
      <c r="F15" s="351"/>
      <c r="G15" s="351"/>
      <c r="H15" s="352"/>
      <c r="I15" s="348" t="s">
        <v>233</v>
      </c>
      <c r="J15" s="349"/>
      <c r="K15" s="348" t="s">
        <v>234</v>
      </c>
      <c r="L15" s="349"/>
    </row>
    <row r="16" spans="1:24" ht="14.4" thickBot="1" x14ac:dyDescent="0.3">
      <c r="A16" s="347"/>
      <c r="B16" s="132">
        <v>2018</v>
      </c>
      <c r="C16" s="136">
        <v>2019</v>
      </c>
      <c r="D16" s="136">
        <v>2020</v>
      </c>
      <c r="E16" s="136">
        <v>2021</v>
      </c>
      <c r="F16" s="136">
        <v>2022</v>
      </c>
      <c r="G16" s="126">
        <v>2023</v>
      </c>
      <c r="H16" s="126">
        <v>2024</v>
      </c>
      <c r="I16" s="135" t="s">
        <v>42</v>
      </c>
      <c r="J16" s="137" t="s">
        <v>43</v>
      </c>
      <c r="K16" s="134" t="s">
        <v>42</v>
      </c>
      <c r="L16" s="137" t="s">
        <v>43</v>
      </c>
    </row>
    <row r="17" spans="1:30" x14ac:dyDescent="0.25">
      <c r="A17" s="133" t="s">
        <v>54</v>
      </c>
      <c r="B17" s="139">
        <v>68.8</v>
      </c>
      <c r="C17" s="127">
        <v>72</v>
      </c>
      <c r="D17" s="127">
        <v>81.400000000000006</v>
      </c>
      <c r="E17" s="127">
        <v>74.5</v>
      </c>
      <c r="F17" s="127">
        <v>66</v>
      </c>
      <c r="G17" s="129">
        <v>63</v>
      </c>
      <c r="H17" s="245">
        <v>65.400000000000006</v>
      </c>
      <c r="I17" s="138">
        <f>H17-G17</f>
        <v>2.4000000000000057</v>
      </c>
      <c r="J17" s="78">
        <f>(H17-G17)/G17*100</f>
        <v>3.8095238095238191</v>
      </c>
      <c r="K17" s="138">
        <f>H17-C17</f>
        <v>-6.5999999999999943</v>
      </c>
      <c r="L17" s="78">
        <f>(H17-C17)/C17*100</f>
        <v>-9.166666666666659</v>
      </c>
      <c r="N17" s="103">
        <v>68.820999999999998</v>
      </c>
      <c r="O17" s="103">
        <v>71.983999999999995</v>
      </c>
      <c r="P17" s="103">
        <v>81.366</v>
      </c>
      <c r="Q17" s="103">
        <v>74.546000000000006</v>
      </c>
      <c r="R17" s="103">
        <v>65.988</v>
      </c>
      <c r="S17" s="103">
        <v>62.972000000000001</v>
      </c>
    </row>
    <row r="18" spans="1:30" ht="14.4" x14ac:dyDescent="0.25">
      <c r="A18" s="96" t="s">
        <v>57</v>
      </c>
      <c r="B18" s="108">
        <v>634.5</v>
      </c>
      <c r="C18" s="109">
        <v>656.1</v>
      </c>
      <c r="D18" s="109">
        <v>627.29999999999995</v>
      </c>
      <c r="E18" s="109">
        <v>650.5</v>
      </c>
      <c r="F18" s="109">
        <v>669</v>
      </c>
      <c r="G18" s="235">
        <v>669.8</v>
      </c>
      <c r="H18" s="110">
        <v>668</v>
      </c>
      <c r="I18" s="138">
        <f t="shared" ref="I18:I24" si="7">H18-G18</f>
        <v>-1.7999999999999545</v>
      </c>
      <c r="J18" s="79">
        <f t="shared" ref="J18:J24" si="8">(H18-G18)/G18*100</f>
        <v>-0.26873693639891827</v>
      </c>
      <c r="K18" s="83">
        <f t="shared" ref="K18:K24" si="9">H18-C18</f>
        <v>11.899999999999977</v>
      </c>
      <c r="L18" s="79">
        <f t="shared" ref="L18:L24" si="10">(H18-C18)/C18*100</f>
        <v>1.8137479042828801</v>
      </c>
      <c r="N18" s="116">
        <f>SUM(N19:N20)</f>
        <v>634.50699999999995</v>
      </c>
      <c r="O18" s="116">
        <f t="shared" ref="O18:S18" si="11">SUM(O19:O20)</f>
        <v>656.08100000000002</v>
      </c>
      <c r="P18" s="116">
        <f t="shared" si="11"/>
        <v>627.28</v>
      </c>
      <c r="Q18" s="116">
        <f t="shared" si="11"/>
        <v>650.53500000000008</v>
      </c>
      <c r="R18" s="116">
        <f t="shared" si="11"/>
        <v>668.99200000000008</v>
      </c>
      <c r="S18" s="116">
        <f t="shared" si="11"/>
        <v>669.83699999999999</v>
      </c>
      <c r="V18" s="123" t="s">
        <v>62</v>
      </c>
      <c r="X18" s="123" t="s">
        <v>62</v>
      </c>
    </row>
    <row r="19" spans="1:30" x14ac:dyDescent="0.25">
      <c r="A19" s="122" t="s">
        <v>58</v>
      </c>
      <c r="B19" s="119">
        <v>530</v>
      </c>
      <c r="C19" s="124">
        <v>552.6</v>
      </c>
      <c r="D19" s="124">
        <v>521.79999999999995</v>
      </c>
      <c r="E19" s="124">
        <v>532.6</v>
      </c>
      <c r="F19" s="124">
        <v>542.4</v>
      </c>
      <c r="G19" s="238">
        <v>553.20000000000005</v>
      </c>
      <c r="H19" s="121">
        <v>555.20000000000005</v>
      </c>
      <c r="I19" s="252">
        <f>H19-G19</f>
        <v>2</v>
      </c>
      <c r="J19" s="128">
        <f>(H19-G19)/G19*100</f>
        <v>0.36153289949385392</v>
      </c>
      <c r="K19" s="131">
        <f t="shared" si="9"/>
        <v>2.6000000000000227</v>
      </c>
      <c r="L19" s="128">
        <f t="shared" si="10"/>
        <v>0.47050307636627264</v>
      </c>
      <c r="N19" s="103">
        <v>529.97199999999998</v>
      </c>
      <c r="O19" s="103">
        <v>552.60900000000004</v>
      </c>
      <c r="P19" s="103">
        <v>521.79</v>
      </c>
      <c r="Q19" s="103">
        <v>532.64300000000003</v>
      </c>
      <c r="R19" s="103">
        <v>542.44600000000003</v>
      </c>
      <c r="S19" s="103">
        <v>553.20500000000004</v>
      </c>
    </row>
    <row r="20" spans="1:30" x14ac:dyDescent="0.25">
      <c r="A20" s="122" t="s">
        <v>55</v>
      </c>
      <c r="B20" s="119">
        <v>104.5</v>
      </c>
      <c r="C20" s="124">
        <v>103.5</v>
      </c>
      <c r="D20" s="124">
        <v>105.5</v>
      </c>
      <c r="E20" s="124">
        <v>117.9</v>
      </c>
      <c r="F20" s="124">
        <v>126.5</v>
      </c>
      <c r="G20" s="238">
        <v>116.6</v>
      </c>
      <c r="H20" s="121">
        <v>112.8</v>
      </c>
      <c r="I20" s="252">
        <f t="shared" si="7"/>
        <v>-3.7999999999999972</v>
      </c>
      <c r="J20" s="128">
        <f t="shared" si="8"/>
        <v>-3.2590051457975964</v>
      </c>
      <c r="K20" s="131">
        <f t="shared" si="9"/>
        <v>9.2999999999999972</v>
      </c>
      <c r="L20" s="128">
        <f t="shared" si="10"/>
        <v>8.9855072463768089</v>
      </c>
      <c r="N20" s="130">
        <v>104.535</v>
      </c>
      <c r="O20" s="130">
        <v>103.47199999999999</v>
      </c>
      <c r="P20" s="130">
        <v>105.49</v>
      </c>
      <c r="Q20" s="130">
        <v>117.892</v>
      </c>
      <c r="R20" s="130">
        <v>126.54600000000001</v>
      </c>
      <c r="S20" s="130">
        <v>116.63200000000001</v>
      </c>
    </row>
    <row r="21" spans="1:30" ht="14.4" x14ac:dyDescent="0.25">
      <c r="A21" s="96" t="s">
        <v>59</v>
      </c>
      <c r="B21" s="108">
        <v>1293</v>
      </c>
      <c r="C21" s="109">
        <v>1297.9000000000001</v>
      </c>
      <c r="D21" s="109">
        <v>1257.5999999999999</v>
      </c>
      <c r="E21" s="109">
        <v>1253.4000000000001</v>
      </c>
      <c r="F21" s="109">
        <v>1266.3</v>
      </c>
      <c r="G21" s="235">
        <v>1290.3</v>
      </c>
      <c r="H21" s="110">
        <v>1299.3</v>
      </c>
      <c r="I21" s="138">
        <f t="shared" si="7"/>
        <v>9</v>
      </c>
      <c r="J21" s="79">
        <f t="shared" si="8"/>
        <v>0.69751220646361323</v>
      </c>
      <c r="K21" s="83">
        <f t="shared" si="9"/>
        <v>1.3999999999998636</v>
      </c>
      <c r="L21" s="79">
        <f t="shared" si="10"/>
        <v>0.10786655366359993</v>
      </c>
      <c r="N21" s="116">
        <f>SUM(N22:N23)</f>
        <v>1293.0070000000001</v>
      </c>
      <c r="O21" s="116">
        <f t="shared" ref="O21:S21" si="12">SUM(O22:O23)</f>
        <v>1297.9479999999999</v>
      </c>
      <c r="P21" s="116">
        <f t="shared" si="12"/>
        <v>1257.5909999999999</v>
      </c>
      <c r="Q21" s="116">
        <f t="shared" si="12"/>
        <v>1253.3620000000001</v>
      </c>
      <c r="R21" s="116">
        <f t="shared" si="12"/>
        <v>1266.2929999999999</v>
      </c>
      <c r="S21" s="116">
        <f t="shared" si="12"/>
        <v>1290.3420000000001</v>
      </c>
      <c r="U21" s="123"/>
      <c r="X21" s="123" t="s">
        <v>62</v>
      </c>
    </row>
    <row r="22" spans="1:30" x14ac:dyDescent="0.25">
      <c r="A22" s="122" t="s">
        <v>60</v>
      </c>
      <c r="B22" s="119">
        <v>401.8</v>
      </c>
      <c r="C22" s="120">
        <v>380.4</v>
      </c>
      <c r="D22" s="120">
        <v>351.2</v>
      </c>
      <c r="E22" s="120">
        <v>344.6</v>
      </c>
      <c r="F22" s="120">
        <v>360.3</v>
      </c>
      <c r="G22" s="236">
        <v>394.8</v>
      </c>
      <c r="H22" s="121">
        <v>407.2</v>
      </c>
      <c r="I22" s="138">
        <f t="shared" si="7"/>
        <v>12.399999999999977</v>
      </c>
      <c r="J22" s="128">
        <f t="shared" si="8"/>
        <v>3.1408308004052627</v>
      </c>
      <c r="K22" s="131">
        <f t="shared" si="9"/>
        <v>26.800000000000011</v>
      </c>
      <c r="L22" s="128">
        <f t="shared" si="10"/>
        <v>7.0452155625657236</v>
      </c>
      <c r="N22" s="103">
        <v>401.834</v>
      </c>
      <c r="O22" s="103">
        <v>380.37099999999998</v>
      </c>
      <c r="P22" s="103">
        <v>351.24</v>
      </c>
      <c r="Q22" s="103">
        <v>344.55799999999999</v>
      </c>
      <c r="R22" s="103">
        <v>360.31</v>
      </c>
      <c r="S22" s="103">
        <v>394.77600000000001</v>
      </c>
    </row>
    <row r="23" spans="1:30" x14ac:dyDescent="0.25">
      <c r="A23" s="122" t="s">
        <v>56</v>
      </c>
      <c r="B23" s="119">
        <v>891.2</v>
      </c>
      <c r="C23" s="120">
        <v>917.6</v>
      </c>
      <c r="D23" s="120">
        <v>906.4</v>
      </c>
      <c r="E23" s="120">
        <v>908.8</v>
      </c>
      <c r="F23" s="120">
        <v>906</v>
      </c>
      <c r="G23" s="236">
        <v>895.6</v>
      </c>
      <c r="H23" s="121">
        <v>892.1</v>
      </c>
      <c r="I23" s="138">
        <f t="shared" si="7"/>
        <v>-3.5</v>
      </c>
      <c r="J23" s="128">
        <f t="shared" si="8"/>
        <v>-0.39079946404644927</v>
      </c>
      <c r="K23" s="131">
        <f t="shared" si="9"/>
        <v>-25.5</v>
      </c>
      <c r="L23" s="128">
        <f t="shared" si="10"/>
        <v>-2.7789886660854402</v>
      </c>
      <c r="N23" s="103">
        <v>891.173</v>
      </c>
      <c r="O23" s="103">
        <v>917.577</v>
      </c>
      <c r="P23" s="103">
        <v>906.351</v>
      </c>
      <c r="Q23" s="103">
        <v>908.80399999999997</v>
      </c>
      <c r="R23" s="103">
        <v>905.98299999999995</v>
      </c>
      <c r="S23" s="103">
        <v>895.56600000000003</v>
      </c>
      <c r="U23" s="46"/>
      <c r="V23" s="46"/>
      <c r="W23" s="46"/>
    </row>
    <row r="24" spans="1:30" ht="15" thickBot="1" x14ac:dyDescent="0.3">
      <c r="A24" s="97" t="s">
        <v>46</v>
      </c>
      <c r="B24" s="111">
        <v>1996.3</v>
      </c>
      <c r="C24" s="112">
        <v>2026</v>
      </c>
      <c r="D24" s="112">
        <v>1966.2</v>
      </c>
      <c r="E24" s="112">
        <v>1978.4</v>
      </c>
      <c r="F24" s="112">
        <v>2001.3</v>
      </c>
      <c r="G24" s="239">
        <v>2023.2</v>
      </c>
      <c r="H24" s="251">
        <v>2032.6</v>
      </c>
      <c r="I24" s="253">
        <f t="shared" si="7"/>
        <v>9.3999999999998636</v>
      </c>
      <c r="J24" s="86">
        <f t="shared" si="8"/>
        <v>0.46461051799129416</v>
      </c>
      <c r="K24" s="84">
        <f t="shared" si="9"/>
        <v>6.5999999999999091</v>
      </c>
      <c r="L24" s="86">
        <f t="shared" si="10"/>
        <v>0.32576505429417124</v>
      </c>
      <c r="N24" s="116">
        <f>N17+N18+N21</f>
        <v>1996.335</v>
      </c>
      <c r="O24" s="116">
        <f t="shared" ref="O24:S24" si="13">O17+O18+O21</f>
        <v>2026.0129999999999</v>
      </c>
      <c r="P24" s="116">
        <f t="shared" si="13"/>
        <v>1966.2369999999999</v>
      </c>
      <c r="Q24" s="116">
        <f t="shared" si="13"/>
        <v>1978.4430000000002</v>
      </c>
      <c r="R24" s="116">
        <f t="shared" si="13"/>
        <v>2001.2729999999999</v>
      </c>
      <c r="S24" s="116">
        <f t="shared" si="13"/>
        <v>2023.1510000000001</v>
      </c>
      <c r="U24" s="46"/>
      <c r="V24" s="250"/>
      <c r="W24" s="46"/>
      <c r="X24" s="123" t="s">
        <v>62</v>
      </c>
    </row>
    <row r="25" spans="1:30" ht="14.4" thickBot="1" x14ac:dyDescent="0.3">
      <c r="U25" s="46"/>
      <c r="V25" s="46"/>
      <c r="W25" s="46"/>
    </row>
    <row r="26" spans="1:30" ht="14.4" customHeight="1" x14ac:dyDescent="0.25">
      <c r="A26" s="346" t="s">
        <v>12</v>
      </c>
      <c r="B26" s="350" t="s">
        <v>39</v>
      </c>
      <c r="C26" s="351"/>
      <c r="D26" s="351"/>
      <c r="E26" s="351"/>
      <c r="F26" s="351"/>
      <c r="G26" s="351"/>
      <c r="H26" s="352"/>
      <c r="I26" s="348" t="s">
        <v>233</v>
      </c>
      <c r="J26" s="349"/>
      <c r="K26" s="348" t="s">
        <v>234</v>
      </c>
      <c r="L26" s="349"/>
    </row>
    <row r="27" spans="1:30" ht="14.4" thickBot="1" x14ac:dyDescent="0.3">
      <c r="A27" s="347"/>
      <c r="B27" s="132">
        <v>2018</v>
      </c>
      <c r="C27" s="136">
        <v>2019</v>
      </c>
      <c r="D27" s="136">
        <v>2020</v>
      </c>
      <c r="E27" s="136">
        <v>2021</v>
      </c>
      <c r="F27" s="136">
        <v>2022</v>
      </c>
      <c r="G27" s="126">
        <v>2023</v>
      </c>
      <c r="H27" s="126">
        <v>2024</v>
      </c>
      <c r="I27" s="135" t="s">
        <v>42</v>
      </c>
      <c r="J27" s="137" t="s">
        <v>43</v>
      </c>
      <c r="K27" s="134" t="s">
        <v>42</v>
      </c>
      <c r="L27" s="137" t="s">
        <v>43</v>
      </c>
    </row>
    <row r="28" spans="1:30" x14ac:dyDescent="0.25">
      <c r="A28" s="133" t="s">
        <v>54</v>
      </c>
      <c r="B28" s="141">
        <v>859.8</v>
      </c>
      <c r="C28" s="100">
        <v>895.6</v>
      </c>
      <c r="D28" s="100">
        <v>904.9</v>
      </c>
      <c r="E28" s="100">
        <v>913.5</v>
      </c>
      <c r="F28" s="100">
        <v>874.9</v>
      </c>
      <c r="G28" s="240">
        <v>847.6</v>
      </c>
      <c r="H28" s="247">
        <v>819.9</v>
      </c>
      <c r="I28" s="138">
        <f>H28-G28</f>
        <v>-27.700000000000045</v>
      </c>
      <c r="J28" s="78">
        <f>(H28-G28)/G28*100</f>
        <v>-3.268050967437476</v>
      </c>
      <c r="K28" s="138">
        <f>H28-C28</f>
        <v>-75.700000000000045</v>
      </c>
      <c r="L28" s="78">
        <f>(H28-C28)/C28*100</f>
        <v>-8.4524341223760651</v>
      </c>
      <c r="N28" s="103">
        <v>859.78499999999997</v>
      </c>
      <c r="O28" s="103">
        <v>895.56200000000001</v>
      </c>
      <c r="P28" s="103">
        <v>904.86300000000006</v>
      </c>
      <c r="Q28" s="103">
        <v>913.47400000000005</v>
      </c>
      <c r="R28" s="103">
        <v>874.93499999999995</v>
      </c>
      <c r="S28" s="103">
        <v>847.55200000000002</v>
      </c>
    </row>
    <row r="29" spans="1:30" ht="14.4" x14ac:dyDescent="0.25">
      <c r="A29" s="96" t="s">
        <v>57</v>
      </c>
      <c r="B29" s="115">
        <v>5984.2</v>
      </c>
      <c r="C29" s="99">
        <v>5977.2</v>
      </c>
      <c r="D29" s="99">
        <v>5925</v>
      </c>
      <c r="E29" s="99">
        <v>6008.3</v>
      </c>
      <c r="F29" s="99">
        <v>6207</v>
      </c>
      <c r="G29" s="246">
        <v>6281.1</v>
      </c>
      <c r="H29" s="248">
        <v>6386</v>
      </c>
      <c r="I29" s="138">
        <f t="shared" ref="I29:I35" si="14">H29-G29</f>
        <v>104.89999999999964</v>
      </c>
      <c r="J29" s="79">
        <f t="shared" ref="J29:J35" si="15">(H29-G29)/G29*100</f>
        <v>1.6700896339813032</v>
      </c>
      <c r="K29" s="83">
        <f t="shared" ref="K29:K35" si="16">H29-C29</f>
        <v>408.80000000000018</v>
      </c>
      <c r="L29" s="79">
        <f t="shared" ref="L29:L35" si="17">(H29-C29)/C29*100</f>
        <v>6.8393227598206554</v>
      </c>
      <c r="N29" s="116">
        <f>SUM(N30:N31)</f>
        <v>5984.2280000000001</v>
      </c>
      <c r="O29" s="116">
        <f t="shared" ref="O29:S29" si="18">SUM(O30:O31)</f>
        <v>5977.192</v>
      </c>
      <c r="P29" s="116">
        <f t="shared" si="18"/>
        <v>5924.9839999999995</v>
      </c>
      <c r="Q29" s="116">
        <f t="shared" si="18"/>
        <v>6008.2510000000002</v>
      </c>
      <c r="R29" s="116">
        <f t="shared" si="18"/>
        <v>6206.9750000000004</v>
      </c>
      <c r="S29" s="116">
        <f t="shared" si="18"/>
        <v>6281.1080000000002</v>
      </c>
      <c r="U29" s="104"/>
      <c r="V29" s="104"/>
      <c r="W29" s="104"/>
      <c r="X29" s="104"/>
      <c r="Y29" s="104"/>
      <c r="Z29" s="104"/>
      <c r="AB29" s="123" t="s">
        <v>62</v>
      </c>
      <c r="AD29" s="123" t="s">
        <v>62</v>
      </c>
    </row>
    <row r="30" spans="1:30" x14ac:dyDescent="0.25">
      <c r="A30" s="122" t="s">
        <v>58</v>
      </c>
      <c r="B30" s="119">
        <v>4603.3999999999996</v>
      </c>
      <c r="C30" s="124">
        <v>4657.8</v>
      </c>
      <c r="D30" s="124">
        <v>4597</v>
      </c>
      <c r="E30" s="124">
        <v>4577.3999999999996</v>
      </c>
      <c r="F30" s="124">
        <v>4656.3</v>
      </c>
      <c r="G30" s="238">
        <v>4750.2</v>
      </c>
      <c r="H30" s="125">
        <v>4778.6000000000004</v>
      </c>
      <c r="I30" s="252">
        <f t="shared" si="14"/>
        <v>28.400000000000546</v>
      </c>
      <c r="J30" s="128">
        <f t="shared" si="15"/>
        <v>0.59786956338681629</v>
      </c>
      <c r="K30" s="131">
        <f t="shared" si="16"/>
        <v>120.80000000000018</v>
      </c>
      <c r="L30" s="128">
        <f t="shared" si="17"/>
        <v>2.5934990768173853</v>
      </c>
      <c r="N30" s="103">
        <v>4603.4229999999998</v>
      </c>
      <c r="O30" s="103">
        <v>4657.7640000000001</v>
      </c>
      <c r="P30" s="103">
        <v>4597.0119999999997</v>
      </c>
      <c r="Q30" s="103">
        <v>4577.4470000000001</v>
      </c>
      <c r="R30" s="103">
        <v>4656.2870000000003</v>
      </c>
      <c r="S30" s="103">
        <v>4750.1779999999999</v>
      </c>
    </row>
    <row r="31" spans="1:30" x14ac:dyDescent="0.25">
      <c r="A31" s="122" t="s">
        <v>55</v>
      </c>
      <c r="B31" s="119">
        <v>1380.8</v>
      </c>
      <c r="C31" s="124">
        <v>1319.4</v>
      </c>
      <c r="D31" s="124">
        <v>1328</v>
      </c>
      <c r="E31" s="124">
        <v>1430.8</v>
      </c>
      <c r="F31" s="124">
        <v>1550.7</v>
      </c>
      <c r="G31" s="238">
        <v>1530.9</v>
      </c>
      <c r="H31" s="125">
        <v>1607.4</v>
      </c>
      <c r="I31" s="252">
        <f t="shared" si="14"/>
        <v>76.5</v>
      </c>
      <c r="J31" s="128">
        <f t="shared" si="15"/>
        <v>4.9970605526161078</v>
      </c>
      <c r="K31" s="131">
        <f t="shared" si="16"/>
        <v>288</v>
      </c>
      <c r="L31" s="128">
        <f t="shared" si="17"/>
        <v>21.828103683492493</v>
      </c>
      <c r="N31" s="103">
        <v>1380.8050000000001</v>
      </c>
      <c r="O31" s="103">
        <v>1319.4280000000001</v>
      </c>
      <c r="P31" s="103">
        <v>1327.972</v>
      </c>
      <c r="Q31" s="103">
        <v>1430.8040000000001</v>
      </c>
      <c r="R31" s="103">
        <v>1550.6880000000001</v>
      </c>
      <c r="S31" s="103">
        <v>1530.93</v>
      </c>
    </row>
    <row r="32" spans="1:30" ht="14.4" x14ac:dyDescent="0.25">
      <c r="A32" s="96" t="s">
        <v>59</v>
      </c>
      <c r="B32" s="115">
        <v>16114.7</v>
      </c>
      <c r="C32" s="99">
        <v>16236.7</v>
      </c>
      <c r="D32" s="99">
        <v>15555.4</v>
      </c>
      <c r="E32" s="99">
        <v>15632.2</v>
      </c>
      <c r="F32" s="99">
        <v>16017.5</v>
      </c>
      <c r="G32" s="246">
        <v>16451.3</v>
      </c>
      <c r="H32" s="248">
        <v>16726.3</v>
      </c>
      <c r="I32" s="138">
        <f t="shared" si="14"/>
        <v>275</v>
      </c>
      <c r="J32" s="79">
        <f t="shared" si="15"/>
        <v>1.6716004206354513</v>
      </c>
      <c r="K32" s="83">
        <f t="shared" si="16"/>
        <v>489.59999999999854</v>
      </c>
      <c r="L32" s="79">
        <f t="shared" si="17"/>
        <v>3.0153910585278938</v>
      </c>
      <c r="N32" s="116">
        <f>SUM(N33:N34)</f>
        <v>16114.717000000001</v>
      </c>
      <c r="O32" s="116">
        <f t="shared" ref="O32:S32" si="19">SUM(O33:O34)</f>
        <v>16236.651</v>
      </c>
      <c r="P32" s="116">
        <f t="shared" si="19"/>
        <v>15555.41</v>
      </c>
      <c r="Q32" s="116">
        <f t="shared" si="19"/>
        <v>15632.23</v>
      </c>
      <c r="R32" s="116">
        <f t="shared" si="19"/>
        <v>16017.48</v>
      </c>
      <c r="S32" s="116">
        <f t="shared" si="19"/>
        <v>16451.287</v>
      </c>
      <c r="T32" s="3" t="s">
        <v>62</v>
      </c>
      <c r="U32" s="249"/>
      <c r="V32" s="250"/>
      <c r="W32" s="249"/>
      <c r="X32" s="104"/>
      <c r="Y32" s="104"/>
      <c r="Z32" s="104"/>
      <c r="AB32" s="123" t="s">
        <v>62</v>
      </c>
      <c r="AD32" s="123" t="s">
        <v>62</v>
      </c>
    </row>
    <row r="33" spans="1:30" ht="14.4" x14ac:dyDescent="0.25">
      <c r="A33" s="122" t="s">
        <v>60</v>
      </c>
      <c r="B33" s="119">
        <v>4691</v>
      </c>
      <c r="C33" s="124">
        <v>4710.2</v>
      </c>
      <c r="D33" s="124">
        <v>4374.3999999999996</v>
      </c>
      <c r="E33" s="124">
        <v>4309.3999999999996</v>
      </c>
      <c r="F33" s="124">
        <v>4542.1000000000004</v>
      </c>
      <c r="G33" s="238">
        <v>4701</v>
      </c>
      <c r="H33" s="125">
        <v>4860.3</v>
      </c>
      <c r="I33" s="138">
        <f t="shared" si="14"/>
        <v>159.30000000000018</v>
      </c>
      <c r="J33" s="128">
        <f t="shared" si="15"/>
        <v>3.3886407147415483</v>
      </c>
      <c r="K33" s="131">
        <f t="shared" si="16"/>
        <v>150.10000000000036</v>
      </c>
      <c r="L33" s="128">
        <f t="shared" si="17"/>
        <v>3.1867012016474963</v>
      </c>
      <c r="N33" s="103">
        <v>4690.97</v>
      </c>
      <c r="O33" s="103">
        <v>4710.1530000000002</v>
      </c>
      <c r="P33" s="103">
        <v>4374.3990000000003</v>
      </c>
      <c r="Q33" s="103">
        <v>4309.4350000000004</v>
      </c>
      <c r="R33" s="103">
        <v>4542.0519999999997</v>
      </c>
      <c r="S33" s="103">
        <v>4700.9769999999999</v>
      </c>
      <c r="U33" s="249"/>
      <c r="V33" s="250"/>
      <c r="W33" s="249"/>
    </row>
    <row r="34" spans="1:30" ht="14.4" x14ac:dyDescent="0.25">
      <c r="A34" s="122" t="s">
        <v>56</v>
      </c>
      <c r="B34" s="119">
        <v>11423.7</v>
      </c>
      <c r="C34" s="124">
        <v>11526.5</v>
      </c>
      <c r="D34" s="124">
        <v>11181</v>
      </c>
      <c r="E34" s="124">
        <v>11322.8</v>
      </c>
      <c r="F34" s="124">
        <v>11475.4</v>
      </c>
      <c r="G34" s="238">
        <v>11750.3</v>
      </c>
      <c r="H34" s="125">
        <v>11866.1</v>
      </c>
      <c r="I34" s="138">
        <f t="shared" si="14"/>
        <v>115.80000000000109</v>
      </c>
      <c r="J34" s="128">
        <f t="shared" si="15"/>
        <v>0.98550675301908119</v>
      </c>
      <c r="K34" s="131">
        <f t="shared" si="16"/>
        <v>339.60000000000036</v>
      </c>
      <c r="L34" s="128">
        <f t="shared" si="17"/>
        <v>2.9462542836073426</v>
      </c>
      <c r="N34" s="103">
        <v>11423.746999999999</v>
      </c>
      <c r="O34" s="103">
        <v>11526.498</v>
      </c>
      <c r="P34" s="103">
        <v>11181.011</v>
      </c>
      <c r="Q34" s="103">
        <v>11322.795</v>
      </c>
      <c r="R34" s="103">
        <v>11475.428</v>
      </c>
      <c r="S34" s="103">
        <v>11750.31</v>
      </c>
      <c r="U34" s="249"/>
      <c r="V34" s="250"/>
      <c r="W34" s="249"/>
    </row>
    <row r="35" spans="1:30" ht="14.4" thickBot="1" x14ac:dyDescent="0.3">
      <c r="A35" s="97" t="s">
        <v>46</v>
      </c>
      <c r="B35" s="111">
        <v>22958.7</v>
      </c>
      <c r="C35" s="112">
        <v>23109.4</v>
      </c>
      <c r="D35" s="112">
        <v>22385.3</v>
      </c>
      <c r="E35" s="112">
        <v>22554</v>
      </c>
      <c r="F35" s="112">
        <v>23099.4</v>
      </c>
      <c r="G35" s="239">
        <v>23579.9</v>
      </c>
      <c r="H35" s="113">
        <v>23932.3</v>
      </c>
      <c r="I35" s="253">
        <f t="shared" si="14"/>
        <v>352.39999999999782</v>
      </c>
      <c r="J35" s="86">
        <f t="shared" si="15"/>
        <v>1.4944931912348982</v>
      </c>
      <c r="K35" s="84">
        <f t="shared" si="16"/>
        <v>822.89999999999782</v>
      </c>
      <c r="L35" s="86">
        <f t="shared" si="17"/>
        <v>3.5608886427168072</v>
      </c>
      <c r="N35" s="116">
        <f>N28+N29+N32</f>
        <v>22958.73</v>
      </c>
      <c r="O35" s="116">
        <f t="shared" ref="O35:S35" si="20">O28+O29+O32</f>
        <v>23109.404999999999</v>
      </c>
      <c r="P35" s="116">
        <f t="shared" si="20"/>
        <v>22385.256999999998</v>
      </c>
      <c r="Q35" s="116">
        <f t="shared" si="20"/>
        <v>22553.955000000002</v>
      </c>
      <c r="R35" s="116">
        <f t="shared" si="20"/>
        <v>23099.39</v>
      </c>
      <c r="S35" s="116">
        <f t="shared" si="20"/>
        <v>23579.947</v>
      </c>
      <c r="U35" s="46"/>
      <c r="V35" s="46"/>
      <c r="W35" s="46"/>
      <c r="X35" s="46"/>
      <c r="Y35" s="46"/>
      <c r="Z35" s="46"/>
      <c r="AB35" s="3" t="s">
        <v>62</v>
      </c>
      <c r="AD35" s="3" t="s">
        <v>62</v>
      </c>
    </row>
  </sheetData>
  <sheetProtection algorithmName="SHA-512" hashValue="z7B7EVSrSppCDYvhR4eXgvxUztc42m0v9evN4g7WVivpFEOzq0ALianrZNAuMJk8cnayWEAbfsSh3qMrIE6YHQ==" saltValue="NjKkcQGtZdM1OZbglKGdjA==" spinCount="100000" sheet="1" objects="1" scenarios="1" selectLockedCells="1" selectUnlockedCells="1"/>
  <mergeCells count="14">
    <mergeCell ref="A4:A5"/>
    <mergeCell ref="I4:J4"/>
    <mergeCell ref="K4:L4"/>
    <mergeCell ref="A1:L1"/>
    <mergeCell ref="A2:L2"/>
    <mergeCell ref="B4:H4"/>
    <mergeCell ref="A15:A16"/>
    <mergeCell ref="I15:J15"/>
    <mergeCell ref="K15:L15"/>
    <mergeCell ref="A26:A27"/>
    <mergeCell ref="I26:J26"/>
    <mergeCell ref="K26:L26"/>
    <mergeCell ref="B15:H15"/>
    <mergeCell ref="B26:H26"/>
  </mergeCells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A9C0E-5D5C-44D0-AB7E-9436E38B1D0F}">
  <sheetPr>
    <tabColor theme="7" tint="0.59999389629810485"/>
    <pageSetUpPr fitToPage="1"/>
  </sheetPr>
  <dimension ref="A1:X49"/>
  <sheetViews>
    <sheetView zoomScaleNormal="100" workbookViewId="0">
      <selection sqref="A1:V1"/>
    </sheetView>
  </sheetViews>
  <sheetFormatPr defaultColWidth="9.109375" defaultRowHeight="13.8" x14ac:dyDescent="0.25"/>
  <cols>
    <col min="1" max="12" width="9.109375" style="3"/>
    <col min="13" max="14" width="10.6640625" style="3" customWidth="1"/>
    <col min="15" max="16384" width="9.109375" style="3"/>
  </cols>
  <sheetData>
    <row r="1" spans="1:24" x14ac:dyDescent="0.25">
      <c r="A1" s="328" t="s">
        <v>20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</row>
    <row r="2" spans="1:24" s="1" customFormat="1" ht="10.8" thickBot="1" x14ac:dyDescent="0.25">
      <c r="A2" s="1" t="s">
        <v>0</v>
      </c>
    </row>
    <row r="3" spans="1:24" s="1" customFormat="1" ht="14.4" thickBot="1" x14ac:dyDescent="0.3">
      <c r="A3" s="362" t="s">
        <v>21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4"/>
    </row>
    <row r="4" spans="1:24" s="1" customFormat="1" ht="14.4" thickBot="1" x14ac:dyDescent="0.3">
      <c r="A4" s="362" t="s">
        <v>22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4"/>
    </row>
    <row r="5" spans="1:24" s="1" customFormat="1" ht="14.4" thickBot="1" x14ac:dyDescent="0.3">
      <c r="A5" s="362" t="s">
        <v>23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4"/>
    </row>
    <row r="6" spans="1:24" ht="14.4" thickBot="1" x14ac:dyDescent="0.3">
      <c r="A6" s="362" t="s">
        <v>24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4"/>
    </row>
    <row r="7" spans="1:24" x14ac:dyDescent="0.25">
      <c r="A7" s="35"/>
      <c r="B7" s="365" t="s">
        <v>1</v>
      </c>
      <c r="C7" s="366"/>
      <c r="D7" s="366"/>
      <c r="E7" s="366"/>
      <c r="F7" s="366"/>
      <c r="G7" s="366"/>
      <c r="H7" s="367"/>
      <c r="I7" s="369" t="s">
        <v>11</v>
      </c>
      <c r="J7" s="370"/>
      <c r="K7" s="370"/>
      <c r="L7" s="365"/>
      <c r="M7" s="365"/>
      <c r="N7" s="365"/>
      <c r="O7" s="371"/>
      <c r="P7" s="369" t="s">
        <v>12</v>
      </c>
      <c r="Q7" s="370"/>
      <c r="R7" s="370"/>
      <c r="S7" s="365"/>
      <c r="T7" s="365"/>
      <c r="U7" s="365"/>
      <c r="V7" s="371"/>
    </row>
    <row r="8" spans="1:24" x14ac:dyDescent="0.25">
      <c r="A8" s="36"/>
      <c r="B8" s="37">
        <v>2018</v>
      </c>
      <c r="C8" s="37">
        <v>2019</v>
      </c>
      <c r="D8" s="37">
        <v>2020</v>
      </c>
      <c r="E8" s="38">
        <v>2021</v>
      </c>
      <c r="F8" s="37">
        <v>2022</v>
      </c>
      <c r="G8" s="37">
        <v>2023</v>
      </c>
      <c r="H8" s="39">
        <v>2024</v>
      </c>
      <c r="I8" s="36">
        <v>2018</v>
      </c>
      <c r="J8" s="37">
        <v>2019</v>
      </c>
      <c r="K8" s="37">
        <v>2020</v>
      </c>
      <c r="L8" s="38">
        <v>2021</v>
      </c>
      <c r="M8" s="37">
        <v>2022</v>
      </c>
      <c r="N8" s="37">
        <v>2023</v>
      </c>
      <c r="O8" s="39">
        <v>2024</v>
      </c>
      <c r="P8" s="36">
        <v>2018</v>
      </c>
      <c r="Q8" s="37">
        <v>2019</v>
      </c>
      <c r="R8" s="37">
        <v>2020</v>
      </c>
      <c r="S8" s="38">
        <v>2021</v>
      </c>
      <c r="T8" s="37">
        <v>2022</v>
      </c>
      <c r="U8" s="37">
        <v>2023</v>
      </c>
      <c r="V8" s="39">
        <v>2024</v>
      </c>
    </row>
    <row r="9" spans="1:24" ht="15" customHeight="1" x14ac:dyDescent="0.25">
      <c r="A9" s="40" t="s">
        <v>3</v>
      </c>
      <c r="B9" s="11">
        <v>81</v>
      </c>
      <c r="C9" s="11">
        <v>83.6</v>
      </c>
      <c r="D9" s="11">
        <v>79.8</v>
      </c>
      <c r="E9" s="12">
        <v>81.5</v>
      </c>
      <c r="F9" s="11">
        <v>82.9</v>
      </c>
      <c r="G9" s="11">
        <v>82.3</v>
      </c>
      <c r="H9" s="256">
        <v>82.2</v>
      </c>
      <c r="I9" s="40">
        <v>82.1</v>
      </c>
      <c r="J9" s="11">
        <v>82.3</v>
      </c>
      <c r="K9" s="11">
        <v>80.5</v>
      </c>
      <c r="L9" s="12">
        <v>81</v>
      </c>
      <c r="M9" s="11">
        <v>81.7</v>
      </c>
      <c r="N9" s="11">
        <v>82.6</v>
      </c>
      <c r="O9" s="41">
        <v>83.3</v>
      </c>
      <c r="P9" s="40">
        <v>72.900000000000006</v>
      </c>
      <c r="Q9" s="11">
        <v>73.3</v>
      </c>
      <c r="R9" s="11">
        <v>71.8</v>
      </c>
      <c r="S9" s="12">
        <v>72.400000000000006</v>
      </c>
      <c r="T9" s="11">
        <v>74.7</v>
      </c>
      <c r="U9" s="11">
        <v>76</v>
      </c>
      <c r="V9" s="41">
        <v>76.8</v>
      </c>
      <c r="W9" s="46">
        <f t="shared" ref="W9:W10" si="0">H9-O9</f>
        <v>-1.0999999999999943</v>
      </c>
      <c r="X9" s="46">
        <f t="shared" ref="X9:X10" si="1">H9-V9</f>
        <v>5.4000000000000057</v>
      </c>
    </row>
    <row r="10" spans="1:24" ht="15" customHeight="1" x14ac:dyDescent="0.25">
      <c r="A10" s="40" t="s">
        <v>4</v>
      </c>
      <c r="B10" s="11">
        <v>64.900000000000006</v>
      </c>
      <c r="C10" s="11">
        <v>68</v>
      </c>
      <c r="D10" s="11">
        <v>65</v>
      </c>
      <c r="E10" s="12">
        <v>67.3</v>
      </c>
      <c r="F10" s="11">
        <v>68</v>
      </c>
      <c r="G10" s="11">
        <v>67.2</v>
      </c>
      <c r="H10" s="256">
        <v>67.599999999999994</v>
      </c>
      <c r="I10" s="40">
        <v>66.900000000000006</v>
      </c>
      <c r="J10" s="11">
        <v>68.5</v>
      </c>
      <c r="K10" s="11">
        <v>65.900000000000006</v>
      </c>
      <c r="L10" s="12">
        <v>66.099999999999994</v>
      </c>
      <c r="M10" s="11">
        <v>67.900000000000006</v>
      </c>
      <c r="N10" s="11">
        <v>69.099999999999994</v>
      </c>
      <c r="O10" s="41">
        <v>68</v>
      </c>
      <c r="P10" s="40">
        <v>53.2</v>
      </c>
      <c r="Q10" s="11">
        <v>53.9</v>
      </c>
      <c r="R10" s="11">
        <v>52.1</v>
      </c>
      <c r="S10" s="12">
        <v>53.2</v>
      </c>
      <c r="T10" s="11">
        <v>55</v>
      </c>
      <c r="U10" s="11">
        <v>56.5</v>
      </c>
      <c r="V10" s="41">
        <v>57.4</v>
      </c>
      <c r="W10" s="46">
        <f t="shared" si="0"/>
        <v>-0.40000000000000568</v>
      </c>
      <c r="X10" s="46">
        <f t="shared" si="1"/>
        <v>10.199999999999996</v>
      </c>
    </row>
    <row r="11" spans="1:24" ht="15" customHeight="1" x14ac:dyDescent="0.25">
      <c r="A11" s="40" t="s">
        <v>7</v>
      </c>
      <c r="B11" s="11">
        <v>72.900000000000006</v>
      </c>
      <c r="C11" s="11">
        <v>75.7</v>
      </c>
      <c r="D11" s="11">
        <v>72.3</v>
      </c>
      <c r="E11" s="12">
        <v>74.400000000000006</v>
      </c>
      <c r="F11" s="11">
        <v>75.5</v>
      </c>
      <c r="G11" s="11">
        <v>74.7</v>
      </c>
      <c r="H11" s="256">
        <v>74.900000000000006</v>
      </c>
      <c r="I11" s="40">
        <v>74.400000000000006</v>
      </c>
      <c r="J11" s="11">
        <v>75.400000000000006</v>
      </c>
      <c r="K11" s="11">
        <v>73.2</v>
      </c>
      <c r="L11" s="12">
        <v>73.5</v>
      </c>
      <c r="M11" s="11">
        <v>74.8</v>
      </c>
      <c r="N11" s="11">
        <v>75.900000000000006</v>
      </c>
      <c r="O11" s="41">
        <v>75.599999999999994</v>
      </c>
      <c r="P11" s="40">
        <v>63</v>
      </c>
      <c r="Q11" s="11">
        <v>63.5</v>
      </c>
      <c r="R11" s="11">
        <v>61.9</v>
      </c>
      <c r="S11" s="12">
        <v>62.7</v>
      </c>
      <c r="T11" s="11">
        <v>64.8</v>
      </c>
      <c r="U11" s="11">
        <v>66.3</v>
      </c>
      <c r="V11" s="41">
        <v>67.099999999999994</v>
      </c>
      <c r="W11" s="46">
        <f>H11-O11</f>
        <v>-0.69999999999998863</v>
      </c>
      <c r="X11" s="46">
        <f>H11-V11</f>
        <v>7.8000000000000114</v>
      </c>
    </row>
    <row r="12" spans="1:24" ht="15.75" customHeight="1" thickBot="1" x14ac:dyDescent="0.3">
      <c r="A12" s="42" t="s">
        <v>6</v>
      </c>
      <c r="B12" s="43">
        <f>B10-B9</f>
        <v>-16.099999999999994</v>
      </c>
      <c r="C12" s="43">
        <f t="shared" ref="C12:H12" si="2">C10-C9</f>
        <v>-15.599999999999994</v>
      </c>
      <c r="D12" s="43">
        <f t="shared" si="2"/>
        <v>-14.799999999999997</v>
      </c>
      <c r="E12" s="43">
        <f t="shared" si="2"/>
        <v>-14.200000000000003</v>
      </c>
      <c r="F12" s="43">
        <f t="shared" si="2"/>
        <v>-14.900000000000006</v>
      </c>
      <c r="G12" s="43">
        <f t="shared" si="2"/>
        <v>-15.099999999999994</v>
      </c>
      <c r="H12" s="257">
        <f t="shared" si="2"/>
        <v>-14.600000000000009</v>
      </c>
      <c r="I12" s="43">
        <f>I10-I9</f>
        <v>-15.199999999999989</v>
      </c>
      <c r="J12" s="43">
        <f t="shared" ref="J12:O12" si="3">J10-J9</f>
        <v>-13.799999999999997</v>
      </c>
      <c r="K12" s="43">
        <f t="shared" si="3"/>
        <v>-14.599999999999994</v>
      </c>
      <c r="L12" s="43">
        <f t="shared" si="3"/>
        <v>-14.900000000000006</v>
      </c>
      <c r="M12" s="43">
        <f t="shared" si="3"/>
        <v>-13.799999999999997</v>
      </c>
      <c r="N12" s="43">
        <f t="shared" si="3"/>
        <v>-13.5</v>
      </c>
      <c r="O12" s="43">
        <f t="shared" si="3"/>
        <v>-15.299999999999997</v>
      </c>
      <c r="P12" s="43">
        <f>P10-P9</f>
        <v>-19.700000000000003</v>
      </c>
      <c r="Q12" s="43">
        <f t="shared" ref="Q12:V12" si="4">Q10-Q9</f>
        <v>-19.399999999999999</v>
      </c>
      <c r="R12" s="43">
        <f t="shared" si="4"/>
        <v>-19.699999999999996</v>
      </c>
      <c r="S12" s="43">
        <f t="shared" si="4"/>
        <v>-19.200000000000003</v>
      </c>
      <c r="T12" s="43">
        <f t="shared" si="4"/>
        <v>-19.700000000000003</v>
      </c>
      <c r="U12" s="43">
        <f t="shared" si="4"/>
        <v>-19.5</v>
      </c>
      <c r="V12" s="43">
        <f t="shared" si="4"/>
        <v>-19.399999999999999</v>
      </c>
    </row>
    <row r="14" spans="1:24" ht="14.4" thickBot="1" x14ac:dyDescent="0.3">
      <c r="W14" s="45"/>
      <c r="X14" s="46"/>
    </row>
    <row r="15" spans="1:24" ht="17.25" customHeight="1" x14ac:dyDescent="0.25">
      <c r="M15" s="354" t="s">
        <v>49</v>
      </c>
      <c r="N15" s="356" t="s">
        <v>233</v>
      </c>
      <c r="O15" s="357"/>
      <c r="P15" s="358"/>
      <c r="Q15" s="359" t="s">
        <v>234</v>
      </c>
      <c r="R15" s="360"/>
      <c r="S15" s="361"/>
      <c r="T15" s="46"/>
      <c r="V15" s="46"/>
    </row>
    <row r="16" spans="1:24" x14ac:dyDescent="0.25">
      <c r="M16" s="355"/>
      <c r="N16" s="81" t="s">
        <v>50</v>
      </c>
      <c r="O16" s="80" t="s">
        <v>51</v>
      </c>
      <c r="P16" s="82" t="s">
        <v>52</v>
      </c>
      <c r="Q16" s="87" t="s">
        <v>50</v>
      </c>
      <c r="R16" s="88" t="s">
        <v>51</v>
      </c>
      <c r="S16" s="93" t="s">
        <v>52</v>
      </c>
      <c r="T16" s="254"/>
      <c r="W16" s="46"/>
    </row>
    <row r="17" spans="1:23" x14ac:dyDescent="0.25">
      <c r="M17" s="60" t="s">
        <v>3</v>
      </c>
      <c r="N17" s="83">
        <f>H9-G9</f>
        <v>-9.9999999999994316E-2</v>
      </c>
      <c r="O17" s="34">
        <f>O9-N9</f>
        <v>0.70000000000000284</v>
      </c>
      <c r="P17" s="79">
        <f>V9-U9</f>
        <v>0.79999999999999716</v>
      </c>
      <c r="Q17" s="89">
        <f>H9-C9</f>
        <v>-1.3999999999999915</v>
      </c>
      <c r="R17" s="90">
        <f>O9-J9</f>
        <v>1</v>
      </c>
      <c r="S17" s="94">
        <f>V9-Q9</f>
        <v>3.5</v>
      </c>
      <c r="W17" s="46"/>
    </row>
    <row r="18" spans="1:23" x14ac:dyDescent="0.25">
      <c r="M18" s="60" t="s">
        <v>4</v>
      </c>
      <c r="N18" s="83">
        <f>H10-G10</f>
        <v>0.39999999999999147</v>
      </c>
      <c r="O18" s="34">
        <f>O10-N10</f>
        <v>-1.0999999999999943</v>
      </c>
      <c r="P18" s="79">
        <f>V10-U10</f>
        <v>0.89999999999999858</v>
      </c>
      <c r="Q18" s="89">
        <f>H10-C10</f>
        <v>-0.40000000000000568</v>
      </c>
      <c r="R18" s="90">
        <f>O10-J10</f>
        <v>-0.5</v>
      </c>
      <c r="S18" s="94">
        <f>V10-Q10</f>
        <v>3.5</v>
      </c>
      <c r="W18" s="46"/>
    </row>
    <row r="19" spans="1:23" x14ac:dyDescent="0.25">
      <c r="M19" s="60" t="s">
        <v>7</v>
      </c>
      <c r="N19" s="83">
        <f>H11-G11</f>
        <v>0.20000000000000284</v>
      </c>
      <c r="O19" s="34">
        <f>O11-N11</f>
        <v>-0.30000000000001137</v>
      </c>
      <c r="P19" s="79">
        <f>V11-U11</f>
        <v>0.79999999999999716</v>
      </c>
      <c r="Q19" s="89">
        <f>H11-C11</f>
        <v>-0.79999999999999716</v>
      </c>
      <c r="R19" s="90">
        <f>O11-J11</f>
        <v>0.19999999999998863</v>
      </c>
      <c r="S19" s="94">
        <f>V11-Q11</f>
        <v>3.5999999999999943</v>
      </c>
    </row>
    <row r="20" spans="1:23" ht="14.4" thickBot="1" x14ac:dyDescent="0.3">
      <c r="M20" s="61" t="s">
        <v>53</v>
      </c>
      <c r="N20" s="84">
        <f>ABS(H12)- ABS(G12)</f>
        <v>-0.49999999999998579</v>
      </c>
      <c r="O20" s="85">
        <f>ABS(O12)- ABS(N12)</f>
        <v>1.7999999999999972</v>
      </c>
      <c r="P20" s="86">
        <f>ABS(V12)- ABS(U12)</f>
        <v>-0.10000000000000142</v>
      </c>
      <c r="Q20" s="91">
        <f>ABS(H12)- ABS(C12)</f>
        <v>-0.99999999999998579</v>
      </c>
      <c r="R20" s="92">
        <f>ABS(O12)- ABS(J12)</f>
        <v>1.5</v>
      </c>
      <c r="S20" s="95">
        <f>ABS(V12)- ABS(Q12)</f>
        <v>0</v>
      </c>
      <c r="T20" s="255"/>
    </row>
    <row r="21" spans="1:23" x14ac:dyDescent="0.25">
      <c r="M21" s="15"/>
      <c r="N21" s="15"/>
    </row>
    <row r="29" spans="1:23" x14ac:dyDescent="0.25">
      <c r="A29" s="328" t="s">
        <v>25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2"/>
      <c r="U29" s="2"/>
    </row>
    <row r="30" spans="1:23" s="1" customFormat="1" ht="10.199999999999999" x14ac:dyDescent="0.2">
      <c r="A30" s="1" t="s">
        <v>0</v>
      </c>
    </row>
    <row r="31" spans="1:23" ht="14.4" thickBot="1" x14ac:dyDescent="0.3"/>
    <row r="32" spans="1:23" s="1" customFormat="1" ht="14.4" thickBot="1" x14ac:dyDescent="0.3">
      <c r="A32" s="362" t="s">
        <v>21</v>
      </c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4"/>
    </row>
    <row r="33" spans="1:24" s="1" customFormat="1" ht="14.4" thickBot="1" x14ac:dyDescent="0.3">
      <c r="A33" s="362" t="s">
        <v>22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4"/>
    </row>
    <row r="34" spans="1:24" s="1" customFormat="1" ht="14.4" thickBot="1" x14ac:dyDescent="0.3">
      <c r="A34" s="362" t="s">
        <v>23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4"/>
    </row>
    <row r="35" spans="1:24" ht="14.4" thickBot="1" x14ac:dyDescent="0.3">
      <c r="A35" s="362" t="s">
        <v>26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4"/>
    </row>
    <row r="36" spans="1:24" x14ac:dyDescent="0.25">
      <c r="A36" s="35"/>
      <c r="B36" s="365" t="s">
        <v>1</v>
      </c>
      <c r="C36" s="366"/>
      <c r="D36" s="366"/>
      <c r="E36" s="366"/>
      <c r="F36" s="366"/>
      <c r="G36" s="366"/>
      <c r="H36" s="367"/>
      <c r="I36" s="368" t="s">
        <v>11</v>
      </c>
      <c r="J36" s="366"/>
      <c r="K36" s="366"/>
      <c r="L36" s="366"/>
      <c r="M36" s="366"/>
      <c r="N36" s="366"/>
      <c r="O36" s="367"/>
      <c r="P36" s="366" t="s">
        <v>12</v>
      </c>
      <c r="Q36" s="366"/>
      <c r="R36" s="366"/>
      <c r="S36" s="366"/>
      <c r="T36" s="366"/>
      <c r="U36" s="366"/>
      <c r="V36" s="367"/>
    </row>
    <row r="37" spans="1:24" x14ac:dyDescent="0.25">
      <c r="A37" s="36"/>
      <c r="B37" s="37">
        <v>2018</v>
      </c>
      <c r="C37" s="37">
        <v>2019</v>
      </c>
      <c r="D37" s="37">
        <v>2020</v>
      </c>
      <c r="E37" s="37">
        <v>2021</v>
      </c>
      <c r="F37" s="37">
        <v>2022</v>
      </c>
      <c r="G37" s="37">
        <v>2023</v>
      </c>
      <c r="H37" s="39">
        <v>2024</v>
      </c>
      <c r="I37" s="36">
        <v>2018</v>
      </c>
      <c r="J37" s="37">
        <v>2019</v>
      </c>
      <c r="K37" s="37">
        <v>2020</v>
      </c>
      <c r="L37" s="37">
        <v>2021</v>
      </c>
      <c r="M37" s="37">
        <v>2022</v>
      </c>
      <c r="N37" s="37">
        <v>2023</v>
      </c>
      <c r="O37" s="39">
        <v>2024</v>
      </c>
      <c r="P37" s="48">
        <v>2018</v>
      </c>
      <c r="Q37" s="37">
        <v>2019</v>
      </c>
      <c r="R37" s="37">
        <v>2020</v>
      </c>
      <c r="S37" s="37">
        <v>2021</v>
      </c>
      <c r="T37" s="37">
        <v>2022</v>
      </c>
      <c r="U37" s="37">
        <v>2023</v>
      </c>
      <c r="V37" s="39">
        <v>2024</v>
      </c>
    </row>
    <row r="38" spans="1:24" x14ac:dyDescent="0.25">
      <c r="A38" s="40" t="s">
        <v>3</v>
      </c>
      <c r="B38" s="11">
        <v>42.7</v>
      </c>
      <c r="C38" s="11">
        <v>38.6</v>
      </c>
      <c r="D38" s="11">
        <v>37.5</v>
      </c>
      <c r="E38" s="11">
        <v>42.5</v>
      </c>
      <c r="F38" s="11">
        <v>49.1</v>
      </c>
      <c r="G38" s="11">
        <v>42.6</v>
      </c>
      <c r="H38" s="41">
        <v>46.6</v>
      </c>
      <c r="I38" s="40">
        <v>45.3</v>
      </c>
      <c r="J38" s="11">
        <v>45.7</v>
      </c>
      <c r="K38" s="11">
        <v>43.5</v>
      </c>
      <c r="L38" s="11">
        <v>42.5</v>
      </c>
      <c r="M38" s="11">
        <v>46</v>
      </c>
      <c r="N38" s="11">
        <v>47.2</v>
      </c>
      <c r="O38" s="41">
        <v>48.3</v>
      </c>
      <c r="P38" s="49">
        <v>34.9</v>
      </c>
      <c r="Q38" s="11">
        <v>35.799999999999997</v>
      </c>
      <c r="R38" s="11">
        <v>34.1</v>
      </c>
      <c r="S38" s="11">
        <v>35.5</v>
      </c>
      <c r="T38" s="11">
        <v>38.299999999999997</v>
      </c>
      <c r="U38" s="11">
        <v>39.700000000000003</v>
      </c>
      <c r="V38" s="41">
        <v>39.4</v>
      </c>
    </row>
    <row r="39" spans="1:24" x14ac:dyDescent="0.25">
      <c r="A39" s="40" t="s">
        <v>4</v>
      </c>
      <c r="B39" s="11">
        <v>31.4</v>
      </c>
      <c r="C39" s="11">
        <v>42.5</v>
      </c>
      <c r="D39" s="11">
        <v>35.299999999999997</v>
      </c>
      <c r="E39" s="11">
        <v>36.1</v>
      </c>
      <c r="F39" s="11">
        <v>34.6</v>
      </c>
      <c r="G39" s="11">
        <v>37.200000000000003</v>
      </c>
      <c r="H39" s="41">
        <v>42.4</v>
      </c>
      <c r="I39" s="40">
        <v>32.5</v>
      </c>
      <c r="J39" s="11">
        <v>35.6</v>
      </c>
      <c r="K39" s="11">
        <v>31.7</v>
      </c>
      <c r="L39" s="11">
        <v>32.700000000000003</v>
      </c>
      <c r="M39" s="11">
        <v>37.299999999999997</v>
      </c>
      <c r="N39" s="11">
        <v>36.4</v>
      </c>
      <c r="O39" s="41">
        <v>34.9</v>
      </c>
      <c r="P39" s="49">
        <v>26.4</v>
      </c>
      <c r="Q39" s="11">
        <v>27.4</v>
      </c>
      <c r="R39" s="11">
        <v>24.7</v>
      </c>
      <c r="S39" s="11">
        <v>26.4</v>
      </c>
      <c r="T39" s="11">
        <v>29</v>
      </c>
      <c r="U39" s="11">
        <v>29.3</v>
      </c>
      <c r="V39" s="41">
        <v>29.1</v>
      </c>
    </row>
    <row r="40" spans="1:24" x14ac:dyDescent="0.25">
      <c r="A40" s="40" t="s">
        <v>7</v>
      </c>
      <c r="B40" s="11">
        <v>37.200000000000003</v>
      </c>
      <c r="C40" s="11">
        <v>40.5</v>
      </c>
      <c r="D40" s="11">
        <v>36.4</v>
      </c>
      <c r="E40" s="11">
        <v>39.4</v>
      </c>
      <c r="F40" s="11">
        <v>42.1</v>
      </c>
      <c r="G40" s="11">
        <v>40</v>
      </c>
      <c r="H40" s="41">
        <v>44.6</v>
      </c>
      <c r="I40" s="40">
        <v>39.1</v>
      </c>
      <c r="J40" s="11">
        <v>40.799999999999997</v>
      </c>
      <c r="K40" s="11">
        <v>37.799999999999997</v>
      </c>
      <c r="L40" s="11">
        <v>37.799999999999997</v>
      </c>
      <c r="M40" s="11">
        <v>41.8</v>
      </c>
      <c r="N40" s="11">
        <v>42</v>
      </c>
      <c r="O40" s="41">
        <v>41.9</v>
      </c>
      <c r="P40" s="49">
        <v>30.8</v>
      </c>
      <c r="Q40" s="11">
        <v>31.7</v>
      </c>
      <c r="R40" s="11">
        <v>29.5</v>
      </c>
      <c r="S40" s="11">
        <v>31.1</v>
      </c>
      <c r="T40" s="11">
        <v>33.799999999999997</v>
      </c>
      <c r="U40" s="11">
        <v>34.700000000000003</v>
      </c>
      <c r="V40" s="41">
        <v>34.4</v>
      </c>
      <c r="W40" s="3">
        <f>H40-O40</f>
        <v>2.7000000000000028</v>
      </c>
      <c r="X40" s="3">
        <f>I40-P40</f>
        <v>8.3000000000000007</v>
      </c>
    </row>
    <row r="41" spans="1:24" ht="14.4" thickBot="1" x14ac:dyDescent="0.3">
      <c r="A41" s="42" t="s">
        <v>6</v>
      </c>
      <c r="B41" s="50">
        <f>B39-B38</f>
        <v>-11.300000000000004</v>
      </c>
      <c r="C41" s="50">
        <f t="shared" ref="C41:H41" si="5">C39-C38</f>
        <v>3.8999999999999986</v>
      </c>
      <c r="D41" s="50">
        <f t="shared" si="5"/>
        <v>-2.2000000000000028</v>
      </c>
      <c r="E41" s="50">
        <f t="shared" si="5"/>
        <v>-6.3999999999999986</v>
      </c>
      <c r="F41" s="50">
        <f t="shared" si="5"/>
        <v>-14.5</v>
      </c>
      <c r="G41" s="50">
        <f t="shared" si="5"/>
        <v>-5.3999999999999986</v>
      </c>
      <c r="H41" s="50">
        <f t="shared" si="5"/>
        <v>-4.2000000000000028</v>
      </c>
      <c r="I41" s="51">
        <f t="shared" ref="I41:V41" si="6">I39-I38</f>
        <v>-12.799999999999997</v>
      </c>
      <c r="J41" s="51">
        <f t="shared" si="6"/>
        <v>-10.100000000000001</v>
      </c>
      <c r="K41" s="51">
        <f t="shared" si="6"/>
        <v>-11.8</v>
      </c>
      <c r="L41" s="51">
        <f t="shared" si="6"/>
        <v>-9.7999999999999972</v>
      </c>
      <c r="M41" s="51">
        <f t="shared" si="6"/>
        <v>-8.7000000000000028</v>
      </c>
      <c r="N41" s="51">
        <f t="shared" si="6"/>
        <v>-10.800000000000004</v>
      </c>
      <c r="O41" s="51">
        <f t="shared" si="6"/>
        <v>-13.399999999999999</v>
      </c>
      <c r="P41" s="52">
        <f t="shared" si="6"/>
        <v>-8.5</v>
      </c>
      <c r="Q41" s="52">
        <f t="shared" si="6"/>
        <v>-8.3999999999999986</v>
      </c>
      <c r="R41" s="52">
        <f t="shared" si="6"/>
        <v>-9.4000000000000021</v>
      </c>
      <c r="S41" s="52">
        <f t="shared" si="6"/>
        <v>-9.1000000000000014</v>
      </c>
      <c r="T41" s="52">
        <f>T39-T38</f>
        <v>-9.2999999999999972</v>
      </c>
      <c r="U41" s="52">
        <f>U39-U38</f>
        <v>-10.400000000000002</v>
      </c>
      <c r="V41" s="52">
        <f t="shared" si="6"/>
        <v>-10.299999999999997</v>
      </c>
    </row>
    <row r="43" spans="1:24" ht="14.4" thickBot="1" x14ac:dyDescent="0.3"/>
    <row r="44" spans="1:24" ht="16.5" customHeight="1" x14ac:dyDescent="0.25">
      <c r="M44" s="354" t="s">
        <v>49</v>
      </c>
      <c r="N44" s="356" t="s">
        <v>233</v>
      </c>
      <c r="O44" s="357"/>
      <c r="P44" s="358"/>
      <c r="Q44" s="359" t="s">
        <v>234</v>
      </c>
      <c r="R44" s="360"/>
      <c r="S44" s="361"/>
    </row>
    <row r="45" spans="1:24" x14ac:dyDescent="0.25">
      <c r="M45" s="355"/>
      <c r="N45" s="81" t="s">
        <v>50</v>
      </c>
      <c r="O45" s="80" t="s">
        <v>51</v>
      </c>
      <c r="P45" s="82" t="s">
        <v>52</v>
      </c>
      <c r="Q45" s="87" t="s">
        <v>50</v>
      </c>
      <c r="R45" s="88" t="s">
        <v>51</v>
      </c>
      <c r="S45" s="93" t="s">
        <v>52</v>
      </c>
      <c r="T45" s="254"/>
    </row>
    <row r="46" spans="1:24" x14ac:dyDescent="0.25">
      <c r="M46" s="60" t="s">
        <v>3</v>
      </c>
      <c r="N46" s="83">
        <f>H38-G38</f>
        <v>4</v>
      </c>
      <c r="O46" s="34">
        <f>O38-N38</f>
        <v>1.0999999999999943</v>
      </c>
      <c r="P46" s="79">
        <f>V38-U38</f>
        <v>-0.30000000000000426</v>
      </c>
      <c r="Q46" s="89">
        <f>H38-C38</f>
        <v>8</v>
      </c>
      <c r="R46" s="90">
        <f>O38-J38</f>
        <v>2.5999999999999943</v>
      </c>
      <c r="S46" s="94">
        <f>V38-Q38</f>
        <v>3.6000000000000014</v>
      </c>
    </row>
    <row r="47" spans="1:24" x14ac:dyDescent="0.25">
      <c r="M47" s="60" t="s">
        <v>4</v>
      </c>
      <c r="N47" s="83">
        <f>H39-G39</f>
        <v>5.1999999999999957</v>
      </c>
      <c r="O47" s="34">
        <f t="shared" ref="O47:O48" si="7">O39-N39</f>
        <v>-1.5</v>
      </c>
      <c r="P47" s="79">
        <f t="shared" ref="P47:P48" si="8">V39-U39</f>
        <v>-0.19999999999999929</v>
      </c>
      <c r="Q47" s="89">
        <f t="shared" ref="Q47:Q48" si="9">H39-C39</f>
        <v>-0.10000000000000142</v>
      </c>
      <c r="R47" s="90">
        <f t="shared" ref="R47:R48" si="10">O39-J39</f>
        <v>-0.70000000000000284</v>
      </c>
      <c r="S47" s="94">
        <f t="shared" ref="S47:S48" si="11">V39-Q39</f>
        <v>1.7000000000000028</v>
      </c>
    </row>
    <row r="48" spans="1:24" x14ac:dyDescent="0.25">
      <c r="M48" s="60" t="s">
        <v>7</v>
      </c>
      <c r="N48" s="83">
        <f t="shared" ref="N48" si="12">H40-G40</f>
        <v>4.6000000000000014</v>
      </c>
      <c r="O48" s="34">
        <f t="shared" si="7"/>
        <v>-0.10000000000000142</v>
      </c>
      <c r="P48" s="79">
        <f t="shared" si="8"/>
        <v>-0.30000000000000426</v>
      </c>
      <c r="Q48" s="89">
        <f t="shared" si="9"/>
        <v>4.1000000000000014</v>
      </c>
      <c r="R48" s="90">
        <f t="shared" si="10"/>
        <v>1.1000000000000014</v>
      </c>
      <c r="S48" s="94">
        <f t="shared" si="11"/>
        <v>2.6999999999999993</v>
      </c>
    </row>
    <row r="49" spans="13:20" ht="14.4" thickBot="1" x14ac:dyDescent="0.3">
      <c r="M49" s="61" t="s">
        <v>53</v>
      </c>
      <c r="N49" s="84">
        <f>ABS(H41)- ABS(G41)</f>
        <v>-1.1999999999999957</v>
      </c>
      <c r="O49" s="85">
        <f>ABS(O41)- ABS(N41)</f>
        <v>2.5999999999999943</v>
      </c>
      <c r="P49" s="86">
        <f>ABS(V41)- ABS(U41)</f>
        <v>-0.10000000000000497</v>
      </c>
      <c r="Q49" s="91">
        <f>ABS(H41)- ABS(C41)</f>
        <v>0.30000000000000426</v>
      </c>
      <c r="R49" s="92">
        <f>ABS(O41)- ABS(J41)</f>
        <v>3.2999999999999972</v>
      </c>
      <c r="S49" s="95">
        <f>ABS(V41)- ABS(Q41)</f>
        <v>1.8999999999999986</v>
      </c>
      <c r="T49" s="255"/>
    </row>
  </sheetData>
  <sheetProtection algorithmName="SHA-512" hashValue="DKqPov+Ctxl/eHSwkjjv7IGpkPNQEpj3CdNDMixY/j/5UK5M3X55hKSED5zCAhRILtrVuhUMsNgn/OFvW1EBmw==" saltValue="Qr4gD8oze4PnxhVy8dvpPg==" spinCount="100000" sheet="1" objects="1" scenarios="1" selectLockedCells="1" selectUnlockedCells="1"/>
  <mergeCells count="22">
    <mergeCell ref="B7:H7"/>
    <mergeCell ref="I7:O7"/>
    <mergeCell ref="P7:V7"/>
    <mergeCell ref="A1:V1"/>
    <mergeCell ref="A3:V3"/>
    <mergeCell ref="A4:V4"/>
    <mergeCell ref="A5:V5"/>
    <mergeCell ref="A6:V6"/>
    <mergeCell ref="M44:M45"/>
    <mergeCell ref="N44:P44"/>
    <mergeCell ref="Q44:S44"/>
    <mergeCell ref="M15:M16"/>
    <mergeCell ref="N15:P15"/>
    <mergeCell ref="Q15:S15"/>
    <mergeCell ref="A29:S29"/>
    <mergeCell ref="A32:V32"/>
    <mergeCell ref="A33:V33"/>
    <mergeCell ref="A34:V34"/>
    <mergeCell ref="A35:V35"/>
    <mergeCell ref="B36:H36"/>
    <mergeCell ref="I36:O36"/>
    <mergeCell ref="P36:V36"/>
  </mergeCells>
  <pageMargins left="0.7" right="0.7" top="0.75" bottom="0.75" header="0.3" footer="0.3"/>
  <pageSetup paperSize="9" scale="58" fitToHeight="0" orientation="landscape" r:id="rId1"/>
  <rowBreaks count="1" manualBreakCount="1">
    <brk id="2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U51"/>
  <sheetViews>
    <sheetView topLeftCell="A34" zoomScaleNormal="100" workbookViewId="0">
      <selection activeCell="N25" sqref="N25"/>
    </sheetView>
  </sheetViews>
  <sheetFormatPr defaultColWidth="9.109375" defaultRowHeight="13.8" x14ac:dyDescent="0.25"/>
  <cols>
    <col min="1" max="11" width="9.109375" style="3"/>
    <col min="12" max="12" width="10.6640625" style="3" customWidth="1"/>
    <col min="13" max="16384" width="9.109375" style="3"/>
  </cols>
  <sheetData>
    <row r="1" spans="1:21" x14ac:dyDescent="0.25">
      <c r="A1" s="328" t="s">
        <v>20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</row>
    <row r="2" spans="1:21" s="1" customFormat="1" ht="10.8" thickBot="1" x14ac:dyDescent="0.25">
      <c r="A2" s="1" t="s">
        <v>0</v>
      </c>
    </row>
    <row r="3" spans="1:21" s="1" customFormat="1" ht="14.4" thickBot="1" x14ac:dyDescent="0.3">
      <c r="A3" s="362" t="s">
        <v>21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4"/>
    </row>
    <row r="4" spans="1:21" s="1" customFormat="1" ht="14.4" thickBot="1" x14ac:dyDescent="0.3">
      <c r="A4" s="362" t="s">
        <v>22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4"/>
    </row>
    <row r="5" spans="1:21" s="1" customFormat="1" ht="14.4" thickBot="1" x14ac:dyDescent="0.3">
      <c r="A5" s="362" t="s">
        <v>23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4"/>
    </row>
    <row r="6" spans="1:21" ht="14.4" thickBot="1" x14ac:dyDescent="0.3">
      <c r="A6" s="362" t="s">
        <v>24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4"/>
    </row>
    <row r="7" spans="1:21" x14ac:dyDescent="0.25">
      <c r="A7" s="35"/>
      <c r="B7" s="365" t="s">
        <v>1</v>
      </c>
      <c r="C7" s="366"/>
      <c r="D7" s="366"/>
      <c r="E7" s="366"/>
      <c r="F7" s="366"/>
      <c r="G7" s="367"/>
      <c r="H7" s="369" t="s">
        <v>11</v>
      </c>
      <c r="I7" s="370"/>
      <c r="J7" s="370"/>
      <c r="K7" s="365"/>
      <c r="L7" s="365"/>
      <c r="M7" s="371"/>
      <c r="N7" s="369" t="s">
        <v>12</v>
      </c>
      <c r="O7" s="370"/>
      <c r="P7" s="370"/>
      <c r="Q7" s="365"/>
      <c r="R7" s="365"/>
      <c r="S7" s="371"/>
    </row>
    <row r="8" spans="1:21" x14ac:dyDescent="0.25">
      <c r="A8" s="36"/>
      <c r="B8" s="37">
        <v>2018</v>
      </c>
      <c r="C8" s="37">
        <v>2019</v>
      </c>
      <c r="D8" s="37">
        <v>2020</v>
      </c>
      <c r="E8" s="38">
        <v>2021</v>
      </c>
      <c r="F8" s="37">
        <v>2022</v>
      </c>
      <c r="G8" s="39">
        <v>2023</v>
      </c>
      <c r="H8" s="36">
        <v>2018</v>
      </c>
      <c r="I8" s="37">
        <v>2019</v>
      </c>
      <c r="J8" s="37">
        <v>2020</v>
      </c>
      <c r="K8" s="38">
        <v>2021</v>
      </c>
      <c r="L8" s="37">
        <v>2022</v>
      </c>
      <c r="M8" s="39">
        <v>2023</v>
      </c>
      <c r="N8" s="36">
        <v>2018</v>
      </c>
      <c r="O8" s="37">
        <v>2019</v>
      </c>
      <c r="P8" s="37">
        <v>2020</v>
      </c>
      <c r="Q8" s="38">
        <v>2021</v>
      </c>
      <c r="R8" s="37">
        <v>2022</v>
      </c>
      <c r="S8" s="39">
        <v>2023</v>
      </c>
    </row>
    <row r="9" spans="1:21" ht="15" customHeight="1" x14ac:dyDescent="0.25">
      <c r="A9" s="40" t="s">
        <v>3</v>
      </c>
      <c r="B9" s="11">
        <v>81</v>
      </c>
      <c r="C9" s="11">
        <v>83.6</v>
      </c>
      <c r="D9" s="11">
        <v>79.8</v>
      </c>
      <c r="E9" s="12">
        <v>81.5</v>
      </c>
      <c r="F9" s="11">
        <v>82.9</v>
      </c>
      <c r="G9" s="41">
        <v>82.3</v>
      </c>
      <c r="H9" s="40">
        <v>82.1</v>
      </c>
      <c r="I9" s="11">
        <v>82.3</v>
      </c>
      <c r="J9" s="11">
        <v>80.5</v>
      </c>
      <c r="K9" s="12">
        <v>81</v>
      </c>
      <c r="L9" s="11">
        <v>81.7</v>
      </c>
      <c r="M9" s="41">
        <v>82.6</v>
      </c>
      <c r="N9" s="40">
        <v>72.900000000000006</v>
      </c>
      <c r="O9" s="11">
        <v>73.3</v>
      </c>
      <c r="P9" s="11">
        <v>71.8</v>
      </c>
      <c r="Q9" s="12">
        <v>72.400000000000006</v>
      </c>
      <c r="R9" s="11">
        <v>74.7</v>
      </c>
      <c r="S9" s="41">
        <v>76</v>
      </c>
    </row>
    <row r="10" spans="1:21" ht="15" customHeight="1" x14ac:dyDescent="0.25">
      <c r="A10" s="40" t="s">
        <v>4</v>
      </c>
      <c r="B10" s="11">
        <v>64.900000000000006</v>
      </c>
      <c r="C10" s="11">
        <v>68</v>
      </c>
      <c r="D10" s="11">
        <v>65</v>
      </c>
      <c r="E10" s="12">
        <v>67.3</v>
      </c>
      <c r="F10" s="11">
        <v>68</v>
      </c>
      <c r="G10" s="41">
        <v>67.2</v>
      </c>
      <c r="H10" s="40">
        <v>66.900000000000006</v>
      </c>
      <c r="I10" s="11">
        <v>68.5</v>
      </c>
      <c r="J10" s="11">
        <v>65.900000000000006</v>
      </c>
      <c r="K10" s="12">
        <v>66.099999999999994</v>
      </c>
      <c r="L10" s="11">
        <v>67.900000000000006</v>
      </c>
      <c r="M10" s="41">
        <v>69.099999999999994</v>
      </c>
      <c r="N10" s="40">
        <v>53.2</v>
      </c>
      <c r="O10" s="11">
        <v>53.9</v>
      </c>
      <c r="P10" s="11">
        <v>52.1</v>
      </c>
      <c r="Q10" s="12">
        <v>53.2</v>
      </c>
      <c r="R10" s="11">
        <v>55</v>
      </c>
      <c r="S10" s="41">
        <v>56.5</v>
      </c>
    </row>
    <row r="11" spans="1:21" ht="15" customHeight="1" x14ac:dyDescent="0.25">
      <c r="A11" s="40" t="s">
        <v>7</v>
      </c>
      <c r="B11" s="11">
        <v>72.900000000000006</v>
      </c>
      <c r="C11" s="11">
        <v>75.7</v>
      </c>
      <c r="D11" s="11">
        <v>72.3</v>
      </c>
      <c r="E11" s="12">
        <v>74.400000000000006</v>
      </c>
      <c r="F11" s="11">
        <v>75.5</v>
      </c>
      <c r="G11" s="41">
        <v>74.7</v>
      </c>
      <c r="H11" s="40">
        <v>74.400000000000006</v>
      </c>
      <c r="I11" s="11">
        <v>75.400000000000006</v>
      </c>
      <c r="J11" s="11">
        <v>73.2</v>
      </c>
      <c r="K11" s="12">
        <v>73.5</v>
      </c>
      <c r="L11" s="11">
        <v>74.8</v>
      </c>
      <c r="M11" s="41">
        <v>75.900000000000006</v>
      </c>
      <c r="N11" s="40">
        <v>63</v>
      </c>
      <c r="O11" s="11">
        <v>63.5</v>
      </c>
      <c r="P11" s="11">
        <v>61.9</v>
      </c>
      <c r="Q11" s="12">
        <v>62.7</v>
      </c>
      <c r="R11" s="11">
        <v>64.8</v>
      </c>
      <c r="S11" s="41">
        <v>66.3</v>
      </c>
    </row>
    <row r="12" spans="1:21" ht="15.75" customHeight="1" thickBot="1" x14ac:dyDescent="0.3">
      <c r="A12" s="42" t="s">
        <v>6</v>
      </c>
      <c r="B12" s="43">
        <f>B10-B9</f>
        <v>-16.099999999999994</v>
      </c>
      <c r="C12" s="43">
        <f t="shared" ref="C12:S12" si="0">C10-C9</f>
        <v>-15.599999999999994</v>
      </c>
      <c r="D12" s="43">
        <f t="shared" si="0"/>
        <v>-14.799999999999997</v>
      </c>
      <c r="E12" s="43">
        <f t="shared" si="0"/>
        <v>-14.200000000000003</v>
      </c>
      <c r="F12" s="43">
        <f t="shared" si="0"/>
        <v>-14.900000000000006</v>
      </c>
      <c r="G12" s="43">
        <f t="shared" si="0"/>
        <v>-15.099999999999994</v>
      </c>
      <c r="H12" s="43">
        <f>H10-H9</f>
        <v>-15.199999999999989</v>
      </c>
      <c r="I12" s="43">
        <f t="shared" si="0"/>
        <v>-13.799999999999997</v>
      </c>
      <c r="J12" s="43">
        <f t="shared" si="0"/>
        <v>-14.599999999999994</v>
      </c>
      <c r="K12" s="43">
        <f t="shared" si="0"/>
        <v>-14.900000000000006</v>
      </c>
      <c r="L12" s="43">
        <f t="shared" si="0"/>
        <v>-13.799999999999997</v>
      </c>
      <c r="M12" s="43">
        <f t="shared" si="0"/>
        <v>-13.5</v>
      </c>
      <c r="N12" s="43">
        <f>N10-N9</f>
        <v>-19.700000000000003</v>
      </c>
      <c r="O12" s="43">
        <f t="shared" si="0"/>
        <v>-19.399999999999999</v>
      </c>
      <c r="P12" s="43">
        <f t="shared" si="0"/>
        <v>-19.699999999999996</v>
      </c>
      <c r="Q12" s="43">
        <f t="shared" si="0"/>
        <v>-19.200000000000003</v>
      </c>
      <c r="R12" s="43">
        <f t="shared" si="0"/>
        <v>-19.700000000000003</v>
      </c>
      <c r="S12" s="43">
        <f t="shared" si="0"/>
        <v>-19.5</v>
      </c>
    </row>
    <row r="14" spans="1:21" ht="14.4" thickBot="1" x14ac:dyDescent="0.3">
      <c r="T14" s="45"/>
      <c r="U14" s="46"/>
    </row>
    <row r="15" spans="1:21" ht="17.25" customHeight="1" x14ac:dyDescent="0.25">
      <c r="L15" s="354" t="s">
        <v>49</v>
      </c>
      <c r="M15" s="356" t="s">
        <v>40</v>
      </c>
      <c r="N15" s="357"/>
      <c r="O15" s="358"/>
      <c r="P15" s="359" t="s">
        <v>41</v>
      </c>
      <c r="Q15" s="360"/>
      <c r="R15" s="361"/>
      <c r="T15" s="46"/>
    </row>
    <row r="16" spans="1:21" x14ac:dyDescent="0.25">
      <c r="L16" s="355"/>
      <c r="M16" s="81" t="s">
        <v>50</v>
      </c>
      <c r="N16" s="80" t="s">
        <v>51</v>
      </c>
      <c r="O16" s="82" t="s">
        <v>52</v>
      </c>
      <c r="P16" s="87" t="s">
        <v>50</v>
      </c>
      <c r="Q16" s="88" t="s">
        <v>51</v>
      </c>
      <c r="R16" s="93" t="s">
        <v>52</v>
      </c>
      <c r="U16" s="46"/>
    </row>
    <row r="17" spans="1:21" x14ac:dyDescent="0.25">
      <c r="L17" s="60" t="s">
        <v>3</v>
      </c>
      <c r="M17" s="83">
        <f>G9-F9</f>
        <v>-0.60000000000000853</v>
      </c>
      <c r="N17" s="34">
        <f>M9-L9</f>
        <v>0.89999999999999147</v>
      </c>
      <c r="O17" s="79">
        <f>S9-R9</f>
        <v>1.2999999999999972</v>
      </c>
      <c r="P17" s="89">
        <f>G9-C9</f>
        <v>-1.2999999999999972</v>
      </c>
      <c r="Q17" s="90">
        <f>M9-I9</f>
        <v>0.29999999999999716</v>
      </c>
      <c r="R17" s="94">
        <f>S9-O9</f>
        <v>2.7000000000000028</v>
      </c>
      <c r="U17" s="46"/>
    </row>
    <row r="18" spans="1:21" x14ac:dyDescent="0.25">
      <c r="L18" s="60" t="s">
        <v>4</v>
      </c>
      <c r="M18" s="83">
        <f t="shared" ref="M18:M19" si="1">G10-F10</f>
        <v>-0.79999999999999716</v>
      </c>
      <c r="N18" s="34">
        <f t="shared" ref="N18" si="2">M10-L10</f>
        <v>1.1999999999999886</v>
      </c>
      <c r="O18" s="79">
        <f t="shared" ref="O18" si="3">S10-R10</f>
        <v>1.5</v>
      </c>
      <c r="P18" s="89">
        <f>G10-C10</f>
        <v>-0.79999999999999716</v>
      </c>
      <c r="Q18" s="90">
        <f>M10-I10</f>
        <v>0.59999999999999432</v>
      </c>
      <c r="R18" s="94">
        <f>S10-O10</f>
        <v>2.6000000000000014</v>
      </c>
      <c r="U18" s="46"/>
    </row>
    <row r="19" spans="1:21" x14ac:dyDescent="0.25">
      <c r="L19" s="60" t="s">
        <v>7</v>
      </c>
      <c r="M19" s="83">
        <f t="shared" si="1"/>
        <v>-0.79999999999999716</v>
      </c>
      <c r="N19" s="34">
        <f>M11-L11</f>
        <v>1.1000000000000085</v>
      </c>
      <c r="O19" s="79">
        <f>S11-R11</f>
        <v>1.5</v>
      </c>
      <c r="P19" s="89">
        <f>G11-C11</f>
        <v>-1</v>
      </c>
      <c r="Q19" s="90">
        <f>M11-I11</f>
        <v>0.5</v>
      </c>
      <c r="R19" s="94">
        <f>S11-O11</f>
        <v>2.7999999999999972</v>
      </c>
    </row>
    <row r="20" spans="1:21" ht="14.4" thickBot="1" x14ac:dyDescent="0.3">
      <c r="L20" s="61" t="s">
        <v>53</v>
      </c>
      <c r="M20" s="84">
        <f>ABS(G12)- ABS(F12)</f>
        <v>0.19999999999998863</v>
      </c>
      <c r="N20" s="85">
        <f>ABS(M12)- ABS(L12)</f>
        <v>-0.29999999999999716</v>
      </c>
      <c r="O20" s="86">
        <f>ABS(S12)- ABS(R12)</f>
        <v>-0.20000000000000284</v>
      </c>
      <c r="P20" s="91">
        <f>ABS(G12)- ABS(C12)</f>
        <v>-0.5</v>
      </c>
      <c r="Q20" s="92">
        <f>ABS(M12)- ABS(I12)</f>
        <v>-0.29999999999999716</v>
      </c>
      <c r="R20" s="95">
        <f>ABS(S12)- ABS(O12)</f>
        <v>0.10000000000000142</v>
      </c>
    </row>
    <row r="21" spans="1:21" x14ac:dyDescent="0.25">
      <c r="L21" s="15"/>
    </row>
    <row r="29" spans="1:21" x14ac:dyDescent="0.25">
      <c r="A29" s="328" t="s">
        <v>25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2"/>
    </row>
    <row r="30" spans="1:21" s="1" customFormat="1" ht="10.199999999999999" x14ac:dyDescent="0.2">
      <c r="A30" s="1" t="s">
        <v>0</v>
      </c>
    </row>
    <row r="31" spans="1:21" ht="14.4" thickBot="1" x14ac:dyDescent="0.3"/>
    <row r="32" spans="1:21" s="1" customFormat="1" ht="14.4" thickBot="1" x14ac:dyDescent="0.3">
      <c r="A32" s="362" t="s">
        <v>21</v>
      </c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4"/>
    </row>
    <row r="33" spans="1:19" s="1" customFormat="1" ht="14.4" thickBot="1" x14ac:dyDescent="0.3">
      <c r="A33" s="362" t="s">
        <v>22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4"/>
    </row>
    <row r="34" spans="1:19" s="1" customFormat="1" ht="14.4" thickBot="1" x14ac:dyDescent="0.3">
      <c r="A34" s="362" t="s">
        <v>23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4"/>
    </row>
    <row r="35" spans="1:19" ht="14.4" thickBot="1" x14ac:dyDescent="0.3">
      <c r="A35" s="362" t="s">
        <v>26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4"/>
    </row>
    <row r="36" spans="1:19" x14ac:dyDescent="0.25">
      <c r="A36" s="35"/>
      <c r="B36" s="365" t="s">
        <v>1</v>
      </c>
      <c r="C36" s="366"/>
      <c r="D36" s="366"/>
      <c r="E36" s="366"/>
      <c r="F36" s="366"/>
      <c r="G36" s="367"/>
      <c r="H36" s="368" t="s">
        <v>11</v>
      </c>
      <c r="I36" s="366"/>
      <c r="J36" s="366"/>
      <c r="K36" s="366"/>
      <c r="L36" s="366"/>
      <c r="M36" s="367"/>
      <c r="N36" s="366" t="s">
        <v>12</v>
      </c>
      <c r="O36" s="366"/>
      <c r="P36" s="366"/>
      <c r="Q36" s="366"/>
      <c r="R36" s="366"/>
      <c r="S36" s="367"/>
    </row>
    <row r="37" spans="1:19" x14ac:dyDescent="0.25">
      <c r="A37" s="36"/>
      <c r="B37" s="37">
        <v>2018</v>
      </c>
      <c r="C37" s="37">
        <v>2019</v>
      </c>
      <c r="D37" s="37">
        <v>2020</v>
      </c>
      <c r="E37" s="37">
        <v>2021</v>
      </c>
      <c r="F37" s="37">
        <v>2022</v>
      </c>
      <c r="G37" s="39">
        <v>2023</v>
      </c>
      <c r="H37" s="36">
        <v>2018</v>
      </c>
      <c r="I37" s="37">
        <v>2019</v>
      </c>
      <c r="J37" s="37">
        <v>2020</v>
      </c>
      <c r="K37" s="37">
        <v>2021</v>
      </c>
      <c r="L37" s="37">
        <v>2022</v>
      </c>
      <c r="M37" s="39">
        <v>2023</v>
      </c>
      <c r="N37" s="48">
        <v>2018</v>
      </c>
      <c r="O37" s="37">
        <v>2019</v>
      </c>
      <c r="P37" s="37">
        <v>2020</v>
      </c>
      <c r="Q37" s="37">
        <v>2021</v>
      </c>
      <c r="R37" s="37">
        <v>2022</v>
      </c>
      <c r="S37" s="39">
        <v>2023</v>
      </c>
    </row>
    <row r="38" spans="1:19" x14ac:dyDescent="0.25">
      <c r="A38" s="40" t="s">
        <v>3</v>
      </c>
      <c r="B38" s="11">
        <v>42.7</v>
      </c>
      <c r="C38" s="11">
        <v>38.6</v>
      </c>
      <c r="D38" s="11">
        <v>37.5</v>
      </c>
      <c r="E38" s="11">
        <v>42.5</v>
      </c>
      <c r="F38" s="11">
        <v>49.1</v>
      </c>
      <c r="G38" s="41">
        <v>42.6</v>
      </c>
      <c r="H38" s="40">
        <v>45.3</v>
      </c>
      <c r="I38" s="11">
        <v>45.7</v>
      </c>
      <c r="J38" s="11">
        <v>43.5</v>
      </c>
      <c r="K38" s="11">
        <v>42.5</v>
      </c>
      <c r="L38" s="11">
        <v>46</v>
      </c>
      <c r="M38" s="41">
        <v>47.2</v>
      </c>
      <c r="N38" s="49">
        <v>34.9</v>
      </c>
      <c r="O38" s="11">
        <v>35.799999999999997</v>
      </c>
      <c r="P38" s="11">
        <v>34.1</v>
      </c>
      <c r="Q38" s="11">
        <v>35.5</v>
      </c>
      <c r="R38" s="11">
        <v>38.299999999999997</v>
      </c>
      <c r="S38" s="41">
        <v>39.700000000000003</v>
      </c>
    </row>
    <row r="39" spans="1:19" x14ac:dyDescent="0.25">
      <c r="A39" s="40" t="s">
        <v>4</v>
      </c>
      <c r="B39" s="11">
        <v>31.4</v>
      </c>
      <c r="C39" s="11">
        <v>42.5</v>
      </c>
      <c r="D39" s="11">
        <v>35.299999999999997</v>
      </c>
      <c r="E39" s="11">
        <v>36.1</v>
      </c>
      <c r="F39" s="11">
        <v>34.6</v>
      </c>
      <c r="G39" s="41">
        <v>37.200000000000003</v>
      </c>
      <c r="H39" s="40">
        <v>32.5</v>
      </c>
      <c r="I39" s="11">
        <v>35.6</v>
      </c>
      <c r="J39" s="11">
        <v>31.7</v>
      </c>
      <c r="K39" s="11">
        <v>32.700000000000003</v>
      </c>
      <c r="L39" s="11">
        <v>37.299999999999997</v>
      </c>
      <c r="M39" s="41">
        <v>36.4</v>
      </c>
      <c r="N39" s="49">
        <v>26.4</v>
      </c>
      <c r="O39" s="11">
        <v>27.4</v>
      </c>
      <c r="P39" s="11">
        <v>24.7</v>
      </c>
      <c r="Q39" s="11">
        <v>26.4</v>
      </c>
      <c r="R39" s="11">
        <v>29</v>
      </c>
      <c r="S39" s="41">
        <v>29.3</v>
      </c>
    </row>
    <row r="40" spans="1:19" x14ac:dyDescent="0.25">
      <c r="A40" s="40" t="s">
        <v>7</v>
      </c>
      <c r="B40" s="11">
        <v>37.200000000000003</v>
      </c>
      <c r="C40" s="11">
        <v>40.5</v>
      </c>
      <c r="D40" s="11">
        <v>36.4</v>
      </c>
      <c r="E40" s="11">
        <v>39.4</v>
      </c>
      <c r="F40" s="11">
        <v>42.1</v>
      </c>
      <c r="G40" s="41">
        <v>40</v>
      </c>
      <c r="H40" s="40">
        <v>39.1</v>
      </c>
      <c r="I40" s="11">
        <v>40.799999999999997</v>
      </c>
      <c r="J40" s="11">
        <v>37.799999999999997</v>
      </c>
      <c r="K40" s="11">
        <v>37.799999999999997</v>
      </c>
      <c r="L40" s="11">
        <v>41.8</v>
      </c>
      <c r="M40" s="41">
        <v>42</v>
      </c>
      <c r="N40" s="49">
        <v>30.8</v>
      </c>
      <c r="O40" s="11">
        <v>31.7</v>
      </c>
      <c r="P40" s="11">
        <v>29.5</v>
      </c>
      <c r="Q40" s="11">
        <v>31.1</v>
      </c>
      <c r="R40" s="11">
        <v>33.799999999999997</v>
      </c>
      <c r="S40" s="41">
        <v>34.700000000000003</v>
      </c>
    </row>
    <row r="41" spans="1:19" ht="14.4" thickBot="1" x14ac:dyDescent="0.3">
      <c r="A41" s="42" t="s">
        <v>6</v>
      </c>
      <c r="B41" s="50">
        <f t="shared" ref="B41:S41" si="4">B39-B38</f>
        <v>-11.300000000000004</v>
      </c>
      <c r="C41" s="50">
        <f t="shared" si="4"/>
        <v>3.8999999999999986</v>
      </c>
      <c r="D41" s="50">
        <f t="shared" si="4"/>
        <v>-2.2000000000000028</v>
      </c>
      <c r="E41" s="50">
        <f t="shared" si="4"/>
        <v>-6.3999999999999986</v>
      </c>
      <c r="F41" s="50">
        <f t="shared" si="4"/>
        <v>-14.5</v>
      </c>
      <c r="G41" s="50">
        <f t="shared" si="4"/>
        <v>-5.3999999999999986</v>
      </c>
      <c r="H41" s="51">
        <f t="shared" si="4"/>
        <v>-12.799999999999997</v>
      </c>
      <c r="I41" s="50">
        <f t="shared" si="4"/>
        <v>-10.100000000000001</v>
      </c>
      <c r="J41" s="50">
        <f t="shared" si="4"/>
        <v>-11.8</v>
      </c>
      <c r="K41" s="50">
        <f t="shared" si="4"/>
        <v>-9.7999999999999972</v>
      </c>
      <c r="L41" s="50">
        <f t="shared" si="4"/>
        <v>-8.7000000000000028</v>
      </c>
      <c r="M41" s="50">
        <f t="shared" si="4"/>
        <v>-10.800000000000004</v>
      </c>
      <c r="N41" s="52">
        <f t="shared" si="4"/>
        <v>-8.5</v>
      </c>
      <c r="O41" s="50">
        <f t="shared" si="4"/>
        <v>-8.3999999999999986</v>
      </c>
      <c r="P41" s="50">
        <f t="shared" si="4"/>
        <v>-9.4000000000000021</v>
      </c>
      <c r="Q41" s="50">
        <f t="shared" si="4"/>
        <v>-9.1000000000000014</v>
      </c>
      <c r="R41" s="50">
        <f t="shared" si="4"/>
        <v>-9.2999999999999972</v>
      </c>
      <c r="S41" s="50">
        <f t="shared" si="4"/>
        <v>-10.400000000000002</v>
      </c>
    </row>
    <row r="43" spans="1:19" ht="14.4" thickBot="1" x14ac:dyDescent="0.3"/>
    <row r="44" spans="1:19" x14ac:dyDescent="0.25">
      <c r="L44" s="354" t="s">
        <v>49</v>
      </c>
      <c r="M44" s="356" t="s">
        <v>40</v>
      </c>
      <c r="N44" s="357"/>
      <c r="O44" s="358"/>
      <c r="P44" s="359" t="s">
        <v>41</v>
      </c>
      <c r="Q44" s="360"/>
      <c r="R44" s="361"/>
    </row>
    <row r="45" spans="1:19" x14ac:dyDescent="0.25">
      <c r="L45" s="355"/>
      <c r="M45" s="81" t="s">
        <v>50</v>
      </c>
      <c r="N45" s="80" t="s">
        <v>51</v>
      </c>
      <c r="O45" s="82" t="s">
        <v>52</v>
      </c>
      <c r="P45" s="87" t="s">
        <v>50</v>
      </c>
      <c r="Q45" s="88" t="s">
        <v>51</v>
      </c>
      <c r="R45" s="93" t="s">
        <v>52</v>
      </c>
    </row>
    <row r="46" spans="1:19" x14ac:dyDescent="0.25">
      <c r="L46" s="60" t="s">
        <v>3</v>
      </c>
      <c r="M46" s="83">
        <f>G38-F38</f>
        <v>-6.5</v>
      </c>
      <c r="N46" s="34">
        <f>M38-L38</f>
        <v>1.2000000000000028</v>
      </c>
      <c r="O46" s="79">
        <f>S38-R38</f>
        <v>1.4000000000000057</v>
      </c>
      <c r="P46" s="89">
        <f>G38-C38</f>
        <v>4</v>
      </c>
      <c r="Q46" s="90">
        <f>M38-I38</f>
        <v>1.5</v>
      </c>
      <c r="R46" s="94">
        <f>S38-O38</f>
        <v>3.9000000000000057</v>
      </c>
    </row>
    <row r="47" spans="1:19" x14ac:dyDescent="0.25">
      <c r="L47" s="60" t="s">
        <v>4</v>
      </c>
      <c r="M47" s="83">
        <f>G39-F39</f>
        <v>2.6000000000000014</v>
      </c>
      <c r="N47" s="34">
        <f>M39-L39</f>
        <v>-0.89999999999999858</v>
      </c>
      <c r="O47" s="79">
        <f t="shared" ref="O47:O48" si="5">S39-R39</f>
        <v>0.30000000000000071</v>
      </c>
      <c r="P47" s="89">
        <f t="shared" ref="P47:P48" si="6">G39-C39</f>
        <v>-5.2999999999999972</v>
      </c>
      <c r="Q47" s="90">
        <f t="shared" ref="Q47:Q48" si="7">M39-I39</f>
        <v>0.79999999999999716</v>
      </c>
      <c r="R47" s="94">
        <f t="shared" ref="R47:R48" si="8">S39-O39</f>
        <v>1.9000000000000021</v>
      </c>
    </row>
    <row r="48" spans="1:19" x14ac:dyDescent="0.25">
      <c r="L48" s="60" t="s">
        <v>7</v>
      </c>
      <c r="M48" s="83">
        <f>G40-F40</f>
        <v>-2.1000000000000014</v>
      </c>
      <c r="N48" s="34">
        <f>M40-L40</f>
        <v>0.20000000000000284</v>
      </c>
      <c r="O48" s="79">
        <f t="shared" si="5"/>
        <v>0.90000000000000568</v>
      </c>
      <c r="P48" s="89">
        <f t="shared" si="6"/>
        <v>-0.5</v>
      </c>
      <c r="Q48" s="90">
        <f t="shared" si="7"/>
        <v>1.2000000000000028</v>
      </c>
      <c r="R48" s="94">
        <f t="shared" si="8"/>
        <v>3.0000000000000036</v>
      </c>
    </row>
    <row r="49" spans="12:18" ht="14.4" thickBot="1" x14ac:dyDescent="0.3">
      <c r="L49" s="61" t="s">
        <v>53</v>
      </c>
      <c r="M49" s="84">
        <f>ABS(G41)- ABS(F41)</f>
        <v>-9.1000000000000014</v>
      </c>
      <c r="N49" s="85">
        <f>ABS(M41)- ABS(L41)</f>
        <v>2.1000000000000014</v>
      </c>
      <c r="O49" s="86">
        <f>ABS(S41)- ABS(R41)</f>
        <v>1.100000000000005</v>
      </c>
      <c r="P49" s="91">
        <f>ABS(G41)- ABS(C41)</f>
        <v>1.5</v>
      </c>
      <c r="Q49" s="92">
        <f>ABS(M41)- ABS(I41)</f>
        <v>0.70000000000000284</v>
      </c>
      <c r="R49" s="95">
        <f>ABS(S41)- ABS(O41)</f>
        <v>2.0000000000000036</v>
      </c>
    </row>
    <row r="50" spans="12:18" x14ac:dyDescent="0.25">
      <c r="L50" s="54">
        <f t="shared" ref="L50" si="9">G39-F39</f>
        <v>2.6000000000000014</v>
      </c>
    </row>
    <row r="51" spans="12:18" x14ac:dyDescent="0.25">
      <c r="L51" s="54">
        <f>G40-F40</f>
        <v>-2.1000000000000014</v>
      </c>
    </row>
  </sheetData>
  <mergeCells count="22">
    <mergeCell ref="B36:G36"/>
    <mergeCell ref="H36:M36"/>
    <mergeCell ref="N36:S36"/>
    <mergeCell ref="A1:S1"/>
    <mergeCell ref="A3:S3"/>
    <mergeCell ref="A4:S4"/>
    <mergeCell ref="A5:S5"/>
    <mergeCell ref="A6:S6"/>
    <mergeCell ref="B7:G7"/>
    <mergeCell ref="H7:M7"/>
    <mergeCell ref="N7:S7"/>
    <mergeCell ref="A29:Q29"/>
    <mergeCell ref="A32:S32"/>
    <mergeCell ref="A33:S33"/>
    <mergeCell ref="A34:S34"/>
    <mergeCell ref="A35:S35"/>
    <mergeCell ref="L44:L45"/>
    <mergeCell ref="M44:O44"/>
    <mergeCell ref="P44:R44"/>
    <mergeCell ref="L15:L16"/>
    <mergeCell ref="M15:O15"/>
    <mergeCell ref="P15:R15"/>
  </mergeCells>
  <pageMargins left="0.7" right="0.7" top="0.75" bottom="0.75" header="0.3" footer="0.3"/>
  <pageSetup paperSize="9" scale="74" fitToHeight="0" orientation="landscape" r:id="rId1"/>
  <rowBreaks count="1" manualBreakCount="1">
    <brk id="2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T50"/>
  <sheetViews>
    <sheetView topLeftCell="A16" zoomScaleNormal="100" workbookViewId="0">
      <selection sqref="A1:Q1"/>
    </sheetView>
  </sheetViews>
  <sheetFormatPr defaultColWidth="9.109375" defaultRowHeight="13.8" x14ac:dyDescent="0.25"/>
  <cols>
    <col min="1" max="16384" width="9.109375" style="3"/>
  </cols>
  <sheetData>
    <row r="1" spans="1:20" x14ac:dyDescent="0.25">
      <c r="A1" s="328" t="s">
        <v>27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2"/>
    </row>
    <row r="2" spans="1:20" s="1" customFormat="1" ht="10.8" thickBot="1" x14ac:dyDescent="0.25">
      <c r="A2" s="1" t="s">
        <v>0</v>
      </c>
    </row>
    <row r="3" spans="1:20" s="1" customFormat="1" ht="14.4" thickBot="1" x14ac:dyDescent="0.3">
      <c r="A3" s="362" t="s">
        <v>21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4"/>
    </row>
    <row r="4" spans="1:20" s="1" customFormat="1" ht="14.4" thickBot="1" x14ac:dyDescent="0.3">
      <c r="A4" s="362" t="s">
        <v>22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4"/>
    </row>
    <row r="5" spans="1:20" s="1" customFormat="1" ht="14.4" thickBot="1" x14ac:dyDescent="0.3">
      <c r="A5" s="362" t="s">
        <v>28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4"/>
    </row>
    <row r="6" spans="1:20" ht="14.4" thickBot="1" x14ac:dyDescent="0.3">
      <c r="A6" s="362" t="s">
        <v>29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4"/>
    </row>
    <row r="7" spans="1:20" x14ac:dyDescent="0.25">
      <c r="A7" s="35"/>
      <c r="B7" s="368" t="s">
        <v>1</v>
      </c>
      <c r="C7" s="366"/>
      <c r="D7" s="366"/>
      <c r="E7" s="366"/>
      <c r="F7" s="366"/>
      <c r="G7" s="366"/>
      <c r="H7" s="368" t="s">
        <v>11</v>
      </c>
      <c r="I7" s="366"/>
      <c r="J7" s="366"/>
      <c r="K7" s="366"/>
      <c r="L7" s="366"/>
      <c r="M7" s="366"/>
      <c r="N7" s="368" t="s">
        <v>12</v>
      </c>
      <c r="O7" s="366"/>
      <c r="P7" s="366"/>
      <c r="Q7" s="366"/>
      <c r="R7" s="366"/>
      <c r="S7" s="367"/>
    </row>
    <row r="8" spans="1:20" x14ac:dyDescent="0.25">
      <c r="A8" s="55"/>
      <c r="B8" s="56">
        <v>2018</v>
      </c>
      <c r="C8" s="57">
        <v>2019</v>
      </c>
      <c r="D8" s="57">
        <v>2020</v>
      </c>
      <c r="E8" s="57">
        <v>2021</v>
      </c>
      <c r="F8" s="58">
        <v>2022</v>
      </c>
      <c r="G8" s="58">
        <v>2023</v>
      </c>
      <c r="H8" s="56">
        <v>2018</v>
      </c>
      <c r="I8" s="57">
        <v>2019</v>
      </c>
      <c r="J8" s="57">
        <v>2020</v>
      </c>
      <c r="K8" s="57">
        <v>2021</v>
      </c>
      <c r="L8" s="58">
        <v>2022</v>
      </c>
      <c r="M8" s="58">
        <v>2023</v>
      </c>
      <c r="N8" s="56">
        <v>2018</v>
      </c>
      <c r="O8" s="57">
        <v>2019</v>
      </c>
      <c r="P8" s="57">
        <v>2020</v>
      </c>
      <c r="Q8" s="57">
        <v>2021</v>
      </c>
      <c r="R8" s="57">
        <v>2022</v>
      </c>
      <c r="S8" s="59">
        <v>2023</v>
      </c>
    </row>
    <row r="9" spans="1:20" ht="15" customHeight="1" x14ac:dyDescent="0.3">
      <c r="A9" s="60" t="s">
        <v>3</v>
      </c>
      <c r="B9" s="40">
        <v>4.0999999999999996</v>
      </c>
      <c r="C9" s="11">
        <v>3.1</v>
      </c>
      <c r="D9" s="11">
        <v>4.7</v>
      </c>
      <c r="E9" s="11">
        <v>4.5999999999999996</v>
      </c>
      <c r="F9" s="12">
        <v>3.6</v>
      </c>
      <c r="G9" s="12">
        <v>3.5</v>
      </c>
      <c r="H9" s="40">
        <v>4.5999999999999996</v>
      </c>
      <c r="I9" s="11">
        <v>4.7</v>
      </c>
      <c r="J9" s="11">
        <v>5</v>
      </c>
      <c r="K9" s="11">
        <v>4</v>
      </c>
      <c r="L9" s="12">
        <v>4.0999999999999996</v>
      </c>
      <c r="M9" s="12">
        <v>3.9</v>
      </c>
      <c r="N9" s="40">
        <v>9.6999999999999993</v>
      </c>
      <c r="O9" s="11">
        <v>9.1</v>
      </c>
      <c r="P9" s="11">
        <v>8.6</v>
      </c>
      <c r="Q9" s="11">
        <v>8.6999999999999993</v>
      </c>
      <c r="R9" s="11">
        <v>7.1</v>
      </c>
      <c r="S9" s="41">
        <v>6.8</v>
      </c>
      <c r="T9" s="47"/>
    </row>
    <row r="10" spans="1:20" ht="15" customHeight="1" x14ac:dyDescent="0.3">
      <c r="A10" s="60" t="s">
        <v>4</v>
      </c>
      <c r="B10" s="40">
        <v>7.8</v>
      </c>
      <c r="C10" s="11">
        <v>6.3</v>
      </c>
      <c r="D10" s="11">
        <v>9.4</v>
      </c>
      <c r="E10" s="11">
        <v>8.1999999999999993</v>
      </c>
      <c r="F10" s="12">
        <v>7.6</v>
      </c>
      <c r="G10" s="12">
        <v>5.9</v>
      </c>
      <c r="H10" s="40">
        <v>7.3</v>
      </c>
      <c r="I10" s="11">
        <v>6.6</v>
      </c>
      <c r="J10" s="11">
        <v>7</v>
      </c>
      <c r="K10" s="11">
        <v>7.2</v>
      </c>
      <c r="L10" s="12">
        <v>6.2</v>
      </c>
      <c r="M10" s="12">
        <v>6.2</v>
      </c>
      <c r="N10" s="40">
        <v>11.7</v>
      </c>
      <c r="O10" s="11">
        <v>11.1</v>
      </c>
      <c r="P10" s="11">
        <v>10.4</v>
      </c>
      <c r="Q10" s="11">
        <v>10.6</v>
      </c>
      <c r="R10" s="11">
        <v>9.4</v>
      </c>
      <c r="S10" s="41">
        <v>8.8000000000000007</v>
      </c>
      <c r="T10" s="47"/>
    </row>
    <row r="11" spans="1:20" ht="15" customHeight="1" x14ac:dyDescent="0.3">
      <c r="A11" s="60" t="s">
        <v>7</v>
      </c>
      <c r="B11" s="40">
        <v>5.8</v>
      </c>
      <c r="C11" s="11">
        <v>4.5999999999999996</v>
      </c>
      <c r="D11" s="11">
        <v>6.9</v>
      </c>
      <c r="E11" s="11">
        <v>6.2</v>
      </c>
      <c r="F11" s="12">
        <v>5.4</v>
      </c>
      <c r="G11" s="12">
        <v>4.5999999999999996</v>
      </c>
      <c r="H11" s="40">
        <v>5.8</v>
      </c>
      <c r="I11" s="11">
        <v>5.6</v>
      </c>
      <c r="J11" s="11">
        <v>5.9</v>
      </c>
      <c r="K11" s="11">
        <v>5.5</v>
      </c>
      <c r="L11" s="12">
        <v>5</v>
      </c>
      <c r="M11" s="12">
        <v>5</v>
      </c>
      <c r="N11" s="40">
        <v>10.6</v>
      </c>
      <c r="O11" s="11">
        <v>9.9</v>
      </c>
      <c r="P11" s="11">
        <v>9.3000000000000007</v>
      </c>
      <c r="Q11" s="11">
        <v>9.5</v>
      </c>
      <c r="R11" s="11">
        <v>8.1</v>
      </c>
      <c r="S11" s="41">
        <v>7.7</v>
      </c>
      <c r="T11" s="47"/>
    </row>
    <row r="12" spans="1:20" ht="15.75" customHeight="1" thickBot="1" x14ac:dyDescent="0.35">
      <c r="A12" s="61" t="s">
        <v>6</v>
      </c>
      <c r="B12" s="42">
        <f>B10-B9</f>
        <v>3.7</v>
      </c>
      <c r="C12" s="43">
        <f t="shared" ref="C12:S12" si="0">C10-C9</f>
        <v>3.1999999999999997</v>
      </c>
      <c r="D12" s="43">
        <f t="shared" si="0"/>
        <v>4.7</v>
      </c>
      <c r="E12" s="43">
        <f t="shared" si="0"/>
        <v>3.5999999999999996</v>
      </c>
      <c r="F12" s="43">
        <f t="shared" si="0"/>
        <v>3.9999999999999996</v>
      </c>
      <c r="G12" s="43">
        <f t="shared" si="0"/>
        <v>2.4000000000000004</v>
      </c>
      <c r="H12" s="42">
        <f>H10-H9</f>
        <v>2.7</v>
      </c>
      <c r="I12" s="43">
        <f t="shared" si="0"/>
        <v>1.8999999999999995</v>
      </c>
      <c r="J12" s="43">
        <f t="shared" si="0"/>
        <v>2</v>
      </c>
      <c r="K12" s="43">
        <f t="shared" si="0"/>
        <v>3.2</v>
      </c>
      <c r="L12" s="43">
        <f t="shared" si="0"/>
        <v>2.1000000000000005</v>
      </c>
      <c r="M12" s="43">
        <f t="shared" si="0"/>
        <v>2.3000000000000003</v>
      </c>
      <c r="N12" s="42">
        <f>N10-N9</f>
        <v>2</v>
      </c>
      <c r="O12" s="43">
        <f t="shared" si="0"/>
        <v>2</v>
      </c>
      <c r="P12" s="43">
        <f t="shared" si="0"/>
        <v>1.8000000000000007</v>
      </c>
      <c r="Q12" s="43">
        <f t="shared" si="0"/>
        <v>1.9000000000000004</v>
      </c>
      <c r="R12" s="43">
        <f t="shared" si="0"/>
        <v>2.3000000000000007</v>
      </c>
      <c r="S12" s="43">
        <f t="shared" si="0"/>
        <v>2.0000000000000009</v>
      </c>
      <c r="T12" s="47"/>
    </row>
    <row r="14" spans="1:20" ht="14.4" thickBot="1" x14ac:dyDescent="0.3"/>
    <row r="15" spans="1:20" x14ac:dyDescent="0.25">
      <c r="L15" s="354" t="s">
        <v>49</v>
      </c>
      <c r="M15" s="356" t="s">
        <v>40</v>
      </c>
      <c r="N15" s="357"/>
      <c r="O15" s="358"/>
      <c r="P15" s="359" t="s">
        <v>41</v>
      </c>
      <c r="Q15" s="360"/>
      <c r="R15" s="361"/>
    </row>
    <row r="16" spans="1:20" x14ac:dyDescent="0.25">
      <c r="L16" s="355"/>
      <c r="M16" s="81" t="s">
        <v>50</v>
      </c>
      <c r="N16" s="80" t="s">
        <v>51</v>
      </c>
      <c r="O16" s="82" t="s">
        <v>52</v>
      </c>
      <c r="P16" s="87" t="s">
        <v>50</v>
      </c>
      <c r="Q16" s="88" t="s">
        <v>51</v>
      </c>
      <c r="R16" s="93" t="s">
        <v>52</v>
      </c>
    </row>
    <row r="17" spans="1:18" x14ac:dyDescent="0.25">
      <c r="L17" s="60" t="s">
        <v>3</v>
      </c>
      <c r="M17" s="83">
        <f>G9-F9</f>
        <v>-0.10000000000000009</v>
      </c>
      <c r="N17" s="34">
        <f>M9-L9</f>
        <v>-0.19999999999999973</v>
      </c>
      <c r="O17" s="79">
        <f>S9-R9</f>
        <v>-0.29999999999999982</v>
      </c>
      <c r="P17" s="89">
        <f>G9-C9</f>
        <v>0.39999999999999991</v>
      </c>
      <c r="Q17" s="90">
        <f>M9-I9</f>
        <v>-0.80000000000000027</v>
      </c>
      <c r="R17" s="94">
        <f>S9-O9</f>
        <v>-2.2999999999999998</v>
      </c>
    </row>
    <row r="18" spans="1:18" x14ac:dyDescent="0.25">
      <c r="L18" s="60" t="s">
        <v>4</v>
      </c>
      <c r="M18" s="83">
        <f t="shared" ref="M18:M19" si="1">G10-F10</f>
        <v>-1.6999999999999993</v>
      </c>
      <c r="N18" s="34">
        <f t="shared" ref="N18:N19" si="2">M10-L10</f>
        <v>0</v>
      </c>
      <c r="O18" s="79">
        <f t="shared" ref="O18:O19" si="3">S10-R10</f>
        <v>-0.59999999999999964</v>
      </c>
      <c r="P18" s="89">
        <f t="shared" ref="P18" si="4">G10-C10</f>
        <v>-0.39999999999999947</v>
      </c>
      <c r="Q18" s="90">
        <f t="shared" ref="Q18:Q19" si="5">M10-I10</f>
        <v>-0.39999999999999947</v>
      </c>
      <c r="R18" s="94">
        <f t="shared" ref="R18:R19" si="6">S10-O10</f>
        <v>-2.2999999999999989</v>
      </c>
    </row>
    <row r="19" spans="1:18" x14ac:dyDescent="0.25">
      <c r="L19" s="60" t="s">
        <v>7</v>
      </c>
      <c r="M19" s="83">
        <f t="shared" si="1"/>
        <v>-0.80000000000000071</v>
      </c>
      <c r="N19" s="34">
        <f t="shared" si="2"/>
        <v>0</v>
      </c>
      <c r="O19" s="79">
        <f t="shared" si="3"/>
        <v>-0.39999999999999947</v>
      </c>
      <c r="P19" s="89">
        <f>G11-C11</f>
        <v>0</v>
      </c>
      <c r="Q19" s="90">
        <f t="shared" si="5"/>
        <v>-0.59999999999999964</v>
      </c>
      <c r="R19" s="94">
        <f t="shared" si="6"/>
        <v>-2.2000000000000002</v>
      </c>
    </row>
    <row r="20" spans="1:18" ht="14.4" thickBot="1" x14ac:dyDescent="0.3">
      <c r="L20" s="61" t="s">
        <v>53</v>
      </c>
      <c r="M20" s="84">
        <f>ABS(G12)- ABS(F12)</f>
        <v>-1.5999999999999992</v>
      </c>
      <c r="N20" s="85">
        <f>ABS(M12)- ABS(L12)</f>
        <v>0.19999999999999973</v>
      </c>
      <c r="O20" s="86">
        <f>ABS(S12)- ABS(R12)</f>
        <v>-0.29999999999999982</v>
      </c>
      <c r="P20" s="91">
        <f>ABS(G12)- ABS(C12)</f>
        <v>-0.79999999999999938</v>
      </c>
      <c r="Q20" s="92">
        <f>ABS(M12)- ABS(I12)</f>
        <v>0.4000000000000008</v>
      </c>
      <c r="R20" s="95">
        <f>ABS(S12)- ABS(O12)</f>
        <v>0</v>
      </c>
    </row>
    <row r="31" spans="1:18" x14ac:dyDescent="0.25">
      <c r="A31" s="328" t="s">
        <v>30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2"/>
    </row>
    <row r="32" spans="1:18" s="1" customFormat="1" ht="10.8" thickBot="1" x14ac:dyDescent="0.25">
      <c r="A32" s="1" t="s">
        <v>0</v>
      </c>
    </row>
    <row r="33" spans="1:19" s="1" customFormat="1" ht="14.4" thickBot="1" x14ac:dyDescent="0.3">
      <c r="A33" s="362" t="s">
        <v>21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4"/>
    </row>
    <row r="34" spans="1:19" s="1" customFormat="1" ht="14.4" thickBot="1" x14ac:dyDescent="0.3">
      <c r="A34" s="362" t="s">
        <v>31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4"/>
    </row>
    <row r="35" spans="1:19" s="1" customFormat="1" ht="14.4" thickBot="1" x14ac:dyDescent="0.3">
      <c r="A35" s="362" t="s">
        <v>28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4"/>
    </row>
    <row r="36" spans="1:19" ht="14.4" thickBot="1" x14ac:dyDescent="0.3">
      <c r="A36" s="362" t="s">
        <v>32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4"/>
    </row>
    <row r="37" spans="1:19" x14ac:dyDescent="0.25">
      <c r="A37" s="35"/>
      <c r="B37" s="368" t="s">
        <v>1</v>
      </c>
      <c r="C37" s="366"/>
      <c r="D37" s="366"/>
      <c r="E37" s="366"/>
      <c r="F37" s="366"/>
      <c r="G37" s="366"/>
      <c r="H37" s="368" t="s">
        <v>11</v>
      </c>
      <c r="I37" s="366"/>
      <c r="J37" s="366"/>
      <c r="K37" s="366"/>
      <c r="L37" s="366"/>
      <c r="M37" s="366"/>
      <c r="N37" s="368" t="s">
        <v>12</v>
      </c>
      <c r="O37" s="366"/>
      <c r="P37" s="366"/>
      <c r="Q37" s="366"/>
      <c r="R37" s="366"/>
      <c r="S37" s="367"/>
    </row>
    <row r="38" spans="1:19" s="63" customFormat="1" x14ac:dyDescent="0.25">
      <c r="A38" s="62"/>
      <c r="B38" s="56">
        <v>2018</v>
      </c>
      <c r="C38" s="57">
        <v>2019</v>
      </c>
      <c r="D38" s="57">
        <v>2020</v>
      </c>
      <c r="E38" s="57">
        <v>2021</v>
      </c>
      <c r="F38" s="58">
        <v>2022</v>
      </c>
      <c r="G38" s="58">
        <v>2023</v>
      </c>
      <c r="H38" s="56">
        <v>2018</v>
      </c>
      <c r="I38" s="57">
        <v>2019</v>
      </c>
      <c r="J38" s="57">
        <v>2020</v>
      </c>
      <c r="K38" s="57">
        <v>2021</v>
      </c>
      <c r="L38" s="58">
        <v>2022</v>
      </c>
      <c r="M38" s="58">
        <v>2023</v>
      </c>
      <c r="N38" s="56">
        <v>2018</v>
      </c>
      <c r="O38" s="57">
        <v>2019</v>
      </c>
      <c r="P38" s="57">
        <v>2020</v>
      </c>
      <c r="Q38" s="57">
        <v>2021</v>
      </c>
      <c r="R38" s="57">
        <v>2022</v>
      </c>
      <c r="S38" s="59">
        <v>2023</v>
      </c>
    </row>
    <row r="39" spans="1:19" x14ac:dyDescent="0.25">
      <c r="A39" s="60" t="s">
        <v>3</v>
      </c>
      <c r="B39" s="40">
        <v>7</v>
      </c>
      <c r="C39" s="11">
        <v>6.4</v>
      </c>
      <c r="D39" s="11">
        <v>12.6</v>
      </c>
      <c r="E39" s="11">
        <v>10.6</v>
      </c>
      <c r="F39" s="12">
        <v>3.9</v>
      </c>
      <c r="G39" s="12">
        <v>9.1999999999999993</v>
      </c>
      <c r="H39" s="40">
        <v>8.1</v>
      </c>
      <c r="I39" s="11">
        <v>9.6</v>
      </c>
      <c r="J39" s="11">
        <v>10.5</v>
      </c>
      <c r="K39" s="11">
        <v>8.3000000000000007</v>
      </c>
      <c r="L39" s="12">
        <v>8.1</v>
      </c>
      <c r="M39" s="12">
        <v>7.5</v>
      </c>
      <c r="N39" s="40">
        <v>18.399999999999999</v>
      </c>
      <c r="O39" s="11">
        <v>17.100000000000001</v>
      </c>
      <c r="P39" s="11">
        <v>16.899999999999999</v>
      </c>
      <c r="Q39" s="11">
        <v>16.7</v>
      </c>
      <c r="R39" s="11">
        <v>13</v>
      </c>
      <c r="S39" s="41">
        <v>12.5</v>
      </c>
    </row>
    <row r="40" spans="1:19" x14ac:dyDescent="0.25">
      <c r="A40" s="60" t="s">
        <v>4</v>
      </c>
      <c r="B40" s="40">
        <v>16.2</v>
      </c>
      <c r="C40" s="11">
        <v>13</v>
      </c>
      <c r="D40" s="11">
        <v>13.3</v>
      </c>
      <c r="E40" s="11">
        <v>13.4</v>
      </c>
      <c r="F40" s="12">
        <v>9.6</v>
      </c>
      <c r="G40" s="12">
        <v>8.9</v>
      </c>
      <c r="H40" s="40">
        <v>13.1</v>
      </c>
      <c r="I40" s="11">
        <v>12.9</v>
      </c>
      <c r="J40" s="11">
        <v>14.4</v>
      </c>
      <c r="K40" s="11">
        <v>13.8</v>
      </c>
      <c r="L40" s="12">
        <v>10</v>
      </c>
      <c r="M40" s="12">
        <v>10.3</v>
      </c>
      <c r="N40" s="40">
        <v>21.5</v>
      </c>
      <c r="O40" s="11">
        <v>19.8</v>
      </c>
      <c r="P40" s="11">
        <v>19.399999999999999</v>
      </c>
      <c r="Q40" s="11">
        <v>19.399999999999999</v>
      </c>
      <c r="R40" s="11">
        <v>16.399999999999999</v>
      </c>
      <c r="S40" s="41">
        <v>14.6</v>
      </c>
    </row>
    <row r="41" spans="1:19" x14ac:dyDescent="0.25">
      <c r="A41" s="60" t="s">
        <v>7</v>
      </c>
      <c r="B41" s="40">
        <v>11</v>
      </c>
      <c r="C41" s="11">
        <v>9.5</v>
      </c>
      <c r="D41" s="11">
        <v>12.9</v>
      </c>
      <c r="E41" s="11">
        <v>11.8</v>
      </c>
      <c r="F41" s="12">
        <v>6.5</v>
      </c>
      <c r="G41" s="12">
        <v>9.1</v>
      </c>
      <c r="H41" s="40">
        <v>10.4</v>
      </c>
      <c r="I41" s="11">
        <v>11.1</v>
      </c>
      <c r="J41" s="11">
        <v>12.2</v>
      </c>
      <c r="K41" s="11">
        <v>10.7</v>
      </c>
      <c r="L41" s="12">
        <v>8.9</v>
      </c>
      <c r="M41" s="12">
        <v>8.6999999999999993</v>
      </c>
      <c r="N41" s="40">
        <v>19.7</v>
      </c>
      <c r="O41" s="11">
        <v>18.2</v>
      </c>
      <c r="P41" s="11">
        <v>17.899999999999999</v>
      </c>
      <c r="Q41" s="11">
        <v>17.899999999999999</v>
      </c>
      <c r="R41" s="11">
        <v>14.4</v>
      </c>
      <c r="S41" s="41">
        <v>13.4</v>
      </c>
    </row>
    <row r="42" spans="1:19" ht="14.4" thickBot="1" x14ac:dyDescent="0.3">
      <c r="A42" s="61" t="s">
        <v>6</v>
      </c>
      <c r="B42" s="51">
        <f>B40-B39</f>
        <v>9.1999999999999993</v>
      </c>
      <c r="C42" s="43">
        <f t="shared" ref="C42:S42" si="7">C40-C39</f>
        <v>6.6</v>
      </c>
      <c r="D42" s="43">
        <f t="shared" si="7"/>
        <v>0.70000000000000107</v>
      </c>
      <c r="E42" s="43">
        <f t="shared" si="7"/>
        <v>2.8000000000000007</v>
      </c>
      <c r="F42" s="44">
        <f t="shared" si="7"/>
        <v>5.6999999999999993</v>
      </c>
      <c r="G42" s="44">
        <f t="shared" si="7"/>
        <v>-0.29999999999999893</v>
      </c>
      <c r="H42" s="42">
        <f>H40-H39</f>
        <v>5</v>
      </c>
      <c r="I42" s="43">
        <f t="shared" si="7"/>
        <v>3.3000000000000007</v>
      </c>
      <c r="J42" s="43">
        <f t="shared" si="7"/>
        <v>3.9000000000000004</v>
      </c>
      <c r="K42" s="43">
        <f t="shared" si="7"/>
        <v>5.5</v>
      </c>
      <c r="L42" s="43">
        <f t="shared" si="7"/>
        <v>1.9000000000000004</v>
      </c>
      <c r="M42" s="43">
        <f t="shared" si="7"/>
        <v>2.8000000000000007</v>
      </c>
      <c r="N42" s="42">
        <f>N40-N39</f>
        <v>3.1000000000000014</v>
      </c>
      <c r="O42" s="43">
        <f t="shared" si="7"/>
        <v>2.6999999999999993</v>
      </c>
      <c r="P42" s="43">
        <f t="shared" si="7"/>
        <v>2.5</v>
      </c>
      <c r="Q42" s="43">
        <f t="shared" si="7"/>
        <v>2.6999999999999993</v>
      </c>
      <c r="R42" s="43">
        <f t="shared" si="7"/>
        <v>3.3999999999999986</v>
      </c>
      <c r="S42" s="43">
        <f t="shared" si="7"/>
        <v>2.0999999999999996</v>
      </c>
    </row>
    <row r="44" spans="1:19" ht="14.4" thickBot="1" x14ac:dyDescent="0.3"/>
    <row r="45" spans="1:19" x14ac:dyDescent="0.25">
      <c r="L45" s="354" t="s">
        <v>49</v>
      </c>
      <c r="M45" s="356" t="s">
        <v>40</v>
      </c>
      <c r="N45" s="357"/>
      <c r="O45" s="358"/>
      <c r="P45" s="359" t="s">
        <v>41</v>
      </c>
      <c r="Q45" s="360"/>
      <c r="R45" s="361"/>
    </row>
    <row r="46" spans="1:19" x14ac:dyDescent="0.25">
      <c r="L46" s="355"/>
      <c r="M46" s="81" t="s">
        <v>50</v>
      </c>
      <c r="N46" s="80" t="s">
        <v>51</v>
      </c>
      <c r="O46" s="82" t="s">
        <v>52</v>
      </c>
      <c r="P46" s="87" t="s">
        <v>50</v>
      </c>
      <c r="Q46" s="88" t="s">
        <v>51</v>
      </c>
      <c r="R46" s="93" t="s">
        <v>52</v>
      </c>
    </row>
    <row r="47" spans="1:19" x14ac:dyDescent="0.25">
      <c r="L47" s="60" t="s">
        <v>3</v>
      </c>
      <c r="M47" s="83">
        <f>G39-F39</f>
        <v>5.2999999999999989</v>
      </c>
      <c r="N47" s="34">
        <f>M39-L39</f>
        <v>-0.59999999999999964</v>
      </c>
      <c r="O47" s="79">
        <f>S39-R39</f>
        <v>-0.5</v>
      </c>
      <c r="P47" s="89">
        <f>G39-C39</f>
        <v>2.7999999999999989</v>
      </c>
      <c r="Q47" s="90">
        <f>M39-I39</f>
        <v>-2.0999999999999996</v>
      </c>
      <c r="R47" s="94">
        <f>S39-O39</f>
        <v>-4.6000000000000014</v>
      </c>
    </row>
    <row r="48" spans="1:19" x14ac:dyDescent="0.25">
      <c r="L48" s="60" t="s">
        <v>4</v>
      </c>
      <c r="M48" s="83">
        <f t="shared" ref="M48:M49" si="8">G40-F40</f>
        <v>-0.69999999999999929</v>
      </c>
      <c r="N48" s="34">
        <f t="shared" ref="N48:N49" si="9">M40-L40</f>
        <v>0.30000000000000071</v>
      </c>
      <c r="O48" s="79">
        <f t="shared" ref="O48:O49" si="10">S40-R40</f>
        <v>-1.7999999999999989</v>
      </c>
      <c r="P48" s="89">
        <f t="shared" ref="P48:P49" si="11">G40-C40</f>
        <v>-4.0999999999999996</v>
      </c>
      <c r="Q48" s="90">
        <f t="shared" ref="Q48:Q49" si="12">M40-I40</f>
        <v>-2.5999999999999996</v>
      </c>
      <c r="R48" s="94">
        <f t="shared" ref="R48:R49" si="13">S40-O40</f>
        <v>-5.2000000000000011</v>
      </c>
    </row>
    <row r="49" spans="12:18" x14ac:dyDescent="0.25">
      <c r="L49" s="60" t="s">
        <v>7</v>
      </c>
      <c r="M49" s="83">
        <f t="shared" si="8"/>
        <v>2.5999999999999996</v>
      </c>
      <c r="N49" s="34">
        <f t="shared" si="9"/>
        <v>-0.20000000000000107</v>
      </c>
      <c r="O49" s="79">
        <f t="shared" si="10"/>
        <v>-1</v>
      </c>
      <c r="P49" s="89">
        <f t="shared" si="11"/>
        <v>-0.40000000000000036</v>
      </c>
      <c r="Q49" s="90">
        <f t="shared" si="12"/>
        <v>-2.4000000000000004</v>
      </c>
      <c r="R49" s="94">
        <f t="shared" si="13"/>
        <v>-4.7999999999999989</v>
      </c>
    </row>
    <row r="50" spans="12:18" ht="14.4" thickBot="1" x14ac:dyDescent="0.3">
      <c r="L50" s="61" t="s">
        <v>53</v>
      </c>
      <c r="M50" s="84">
        <f>ABS(G42)- ABS(F42)</f>
        <v>-5.4</v>
      </c>
      <c r="N50" s="85">
        <f>ABS(M42)- ABS(L42)</f>
        <v>0.90000000000000036</v>
      </c>
      <c r="O50" s="86">
        <f>ABS(S42)- ABS(R42)</f>
        <v>-1.2999999999999989</v>
      </c>
      <c r="P50" s="91">
        <f>ABS(G42)- ABS(C42)</f>
        <v>-6.3000000000000007</v>
      </c>
      <c r="Q50" s="92">
        <f>ABS(M42)- ABS(I42)</f>
        <v>-0.5</v>
      </c>
      <c r="R50" s="95">
        <f>ABS(S42)- ABS(O42)</f>
        <v>-0.59999999999999964</v>
      </c>
    </row>
  </sheetData>
  <mergeCells count="22">
    <mergeCell ref="B37:G37"/>
    <mergeCell ref="H37:M37"/>
    <mergeCell ref="N37:S37"/>
    <mergeCell ref="A1:Q1"/>
    <mergeCell ref="A3:S3"/>
    <mergeCell ref="A4:S4"/>
    <mergeCell ref="A5:S5"/>
    <mergeCell ref="A6:S6"/>
    <mergeCell ref="B7:G7"/>
    <mergeCell ref="H7:M7"/>
    <mergeCell ref="N7:S7"/>
    <mergeCell ref="A31:Q31"/>
    <mergeCell ref="A33:S33"/>
    <mergeCell ref="A34:S34"/>
    <mergeCell ref="A35:S35"/>
    <mergeCell ref="A36:S36"/>
    <mergeCell ref="L15:L16"/>
    <mergeCell ref="M15:O15"/>
    <mergeCell ref="P15:R15"/>
    <mergeCell ref="L45:L46"/>
    <mergeCell ref="M45:O45"/>
    <mergeCell ref="P45:R45"/>
  </mergeCells>
  <pageMargins left="0.7" right="0.7" top="0.75" bottom="0.75" header="0.3" footer="0.3"/>
  <pageSetup paperSize="9" scale="75" fitToHeight="0" orientation="landscape" r:id="rId1"/>
  <rowBreaks count="1" manualBreakCount="1">
    <brk id="3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0CEC0-39EA-41AF-89FB-0C57CACA0132}">
  <sheetPr>
    <tabColor theme="7" tint="0.59999389629810485"/>
    <pageSetUpPr fitToPage="1"/>
  </sheetPr>
  <dimension ref="A1:X50"/>
  <sheetViews>
    <sheetView zoomScaleNormal="100" workbookViewId="0">
      <selection sqref="A1:S1"/>
    </sheetView>
  </sheetViews>
  <sheetFormatPr defaultColWidth="9.109375" defaultRowHeight="13.8" x14ac:dyDescent="0.25"/>
  <cols>
    <col min="1" max="16384" width="9.109375" style="3"/>
  </cols>
  <sheetData>
    <row r="1" spans="1:24" x14ac:dyDescent="0.25">
      <c r="A1" s="328" t="s">
        <v>27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2"/>
      <c r="U1" s="2"/>
    </row>
    <row r="2" spans="1:24" s="1" customFormat="1" ht="10.8" thickBot="1" x14ac:dyDescent="0.25">
      <c r="A2" s="1" t="s">
        <v>0</v>
      </c>
    </row>
    <row r="3" spans="1:24" s="1" customFormat="1" ht="14.4" thickBot="1" x14ac:dyDescent="0.3">
      <c r="A3" s="362" t="s">
        <v>21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4"/>
    </row>
    <row r="4" spans="1:24" s="1" customFormat="1" ht="14.4" thickBot="1" x14ac:dyDescent="0.3">
      <c r="A4" s="362" t="s">
        <v>22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4"/>
    </row>
    <row r="5" spans="1:24" s="1" customFormat="1" ht="14.4" thickBot="1" x14ac:dyDescent="0.3">
      <c r="A5" s="362" t="s">
        <v>28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4"/>
    </row>
    <row r="6" spans="1:24" ht="14.4" thickBot="1" x14ac:dyDescent="0.3">
      <c r="A6" s="362" t="s">
        <v>29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4"/>
    </row>
    <row r="7" spans="1:24" x14ac:dyDescent="0.25">
      <c r="A7" s="35"/>
      <c r="B7" s="368" t="s">
        <v>1</v>
      </c>
      <c r="C7" s="366"/>
      <c r="D7" s="366"/>
      <c r="E7" s="366"/>
      <c r="F7" s="366"/>
      <c r="G7" s="366"/>
      <c r="H7" s="366"/>
      <c r="I7" s="368" t="s">
        <v>11</v>
      </c>
      <c r="J7" s="366"/>
      <c r="K7" s="366"/>
      <c r="L7" s="366"/>
      <c r="M7" s="366"/>
      <c r="N7" s="366"/>
      <c r="O7" s="366"/>
      <c r="P7" s="368" t="s">
        <v>12</v>
      </c>
      <c r="Q7" s="366"/>
      <c r="R7" s="366"/>
      <c r="S7" s="366"/>
      <c r="T7" s="366"/>
      <c r="U7" s="366"/>
      <c r="V7" s="367"/>
    </row>
    <row r="8" spans="1:24" x14ac:dyDescent="0.25">
      <c r="A8" s="55"/>
      <c r="B8" s="56">
        <v>2018</v>
      </c>
      <c r="C8" s="57">
        <v>2019</v>
      </c>
      <c r="D8" s="57">
        <v>2020</v>
      </c>
      <c r="E8" s="57">
        <v>2021</v>
      </c>
      <c r="F8" s="58">
        <v>2022</v>
      </c>
      <c r="G8" s="58">
        <v>2023</v>
      </c>
      <c r="H8" s="58">
        <v>2024</v>
      </c>
      <c r="I8" s="56">
        <v>2018</v>
      </c>
      <c r="J8" s="57">
        <v>2019</v>
      </c>
      <c r="K8" s="57">
        <v>2020</v>
      </c>
      <c r="L8" s="57">
        <v>2021</v>
      </c>
      <c r="M8" s="58">
        <v>2022</v>
      </c>
      <c r="N8" s="58">
        <v>2023</v>
      </c>
      <c r="O8" s="58">
        <v>2024</v>
      </c>
      <c r="P8" s="56">
        <v>2018</v>
      </c>
      <c r="Q8" s="57">
        <v>2019</v>
      </c>
      <c r="R8" s="57">
        <v>2020</v>
      </c>
      <c r="S8" s="57">
        <v>2021</v>
      </c>
      <c r="T8" s="57">
        <v>2022</v>
      </c>
      <c r="U8" s="57">
        <v>2023</v>
      </c>
      <c r="V8" s="59">
        <v>2024</v>
      </c>
    </row>
    <row r="9" spans="1:24" ht="15" customHeight="1" x14ac:dyDescent="0.25">
      <c r="A9" s="60" t="s">
        <v>3</v>
      </c>
      <c r="B9" s="40">
        <v>4.0999999999999996</v>
      </c>
      <c r="C9" s="11">
        <v>3.1</v>
      </c>
      <c r="D9" s="11">
        <v>4.7</v>
      </c>
      <c r="E9" s="11">
        <v>4.5999999999999996</v>
      </c>
      <c r="F9" s="12">
        <v>3.6</v>
      </c>
      <c r="G9" s="12">
        <v>3.5</v>
      </c>
      <c r="H9" s="12">
        <v>3.6</v>
      </c>
      <c r="I9" s="40">
        <v>4.5999999999999996</v>
      </c>
      <c r="J9" s="11">
        <v>4.7</v>
      </c>
      <c r="K9" s="11">
        <v>5</v>
      </c>
      <c r="L9" s="11">
        <v>4</v>
      </c>
      <c r="M9" s="12">
        <v>4.0999999999999996</v>
      </c>
      <c r="N9" s="12">
        <v>3.9</v>
      </c>
      <c r="O9" s="12">
        <v>3.4</v>
      </c>
      <c r="P9" s="40">
        <v>9.6999999999999993</v>
      </c>
      <c r="Q9" s="11">
        <v>9.1</v>
      </c>
      <c r="R9" s="11">
        <v>8.6</v>
      </c>
      <c r="S9" s="11">
        <v>8.6999999999999993</v>
      </c>
      <c r="T9" s="11">
        <v>7.1</v>
      </c>
      <c r="U9" s="11">
        <v>6.8</v>
      </c>
      <c r="V9" s="41">
        <v>5.9</v>
      </c>
      <c r="W9" s="3">
        <f t="shared" ref="W9:X11" si="0">H9-O9</f>
        <v>0.20000000000000018</v>
      </c>
      <c r="X9" s="3">
        <f t="shared" si="0"/>
        <v>-5.0999999999999996</v>
      </c>
    </row>
    <row r="10" spans="1:24" ht="15" customHeight="1" x14ac:dyDescent="0.25">
      <c r="A10" s="60" t="s">
        <v>4</v>
      </c>
      <c r="B10" s="40">
        <v>7.8</v>
      </c>
      <c r="C10" s="11">
        <v>6.3</v>
      </c>
      <c r="D10" s="11">
        <v>9.4</v>
      </c>
      <c r="E10" s="11">
        <v>8.1999999999999993</v>
      </c>
      <c r="F10" s="12">
        <v>7.6</v>
      </c>
      <c r="G10" s="12">
        <v>5.9</v>
      </c>
      <c r="H10" s="12">
        <v>4.5999999999999996</v>
      </c>
      <c r="I10" s="40">
        <v>7.3</v>
      </c>
      <c r="J10" s="11">
        <v>6.6</v>
      </c>
      <c r="K10" s="11">
        <v>7</v>
      </c>
      <c r="L10" s="11">
        <v>7.2</v>
      </c>
      <c r="M10" s="12">
        <v>6.2</v>
      </c>
      <c r="N10" s="12">
        <v>6.2</v>
      </c>
      <c r="O10" s="12">
        <v>5.4</v>
      </c>
      <c r="P10" s="40">
        <v>11.7</v>
      </c>
      <c r="Q10" s="11">
        <v>11.1</v>
      </c>
      <c r="R10" s="11">
        <v>10.4</v>
      </c>
      <c r="S10" s="11">
        <v>10.6</v>
      </c>
      <c r="T10" s="11">
        <v>9.4</v>
      </c>
      <c r="U10" s="11">
        <v>8.8000000000000007</v>
      </c>
      <c r="V10" s="41">
        <v>7.3</v>
      </c>
      <c r="W10" s="3">
        <f t="shared" si="0"/>
        <v>-0.80000000000000071</v>
      </c>
      <c r="X10" s="3">
        <f t="shared" si="0"/>
        <v>-4.3999999999999995</v>
      </c>
    </row>
    <row r="11" spans="1:24" ht="15" customHeight="1" x14ac:dyDescent="0.25">
      <c r="A11" s="60" t="s">
        <v>7</v>
      </c>
      <c r="B11" s="40">
        <v>5.8</v>
      </c>
      <c r="C11" s="11">
        <v>4.5999999999999996</v>
      </c>
      <c r="D11" s="11">
        <v>6.9</v>
      </c>
      <c r="E11" s="11">
        <v>6.2</v>
      </c>
      <c r="F11" s="12">
        <v>5.4</v>
      </c>
      <c r="G11" s="12">
        <v>4.5999999999999996</v>
      </c>
      <c r="H11" s="12">
        <v>4.0999999999999996</v>
      </c>
      <c r="I11" s="40">
        <v>5.8</v>
      </c>
      <c r="J11" s="11">
        <v>5.6</v>
      </c>
      <c r="K11" s="11">
        <v>5.9</v>
      </c>
      <c r="L11" s="11">
        <v>5.5</v>
      </c>
      <c r="M11" s="12">
        <v>5</v>
      </c>
      <c r="N11" s="12">
        <v>5</v>
      </c>
      <c r="O11" s="12">
        <v>4.3</v>
      </c>
      <c r="P11" s="40">
        <v>10.6</v>
      </c>
      <c r="Q11" s="11">
        <v>9.9</v>
      </c>
      <c r="R11" s="11">
        <v>9.3000000000000007</v>
      </c>
      <c r="S11" s="11">
        <v>9.5</v>
      </c>
      <c r="T11" s="11">
        <v>8.1</v>
      </c>
      <c r="U11" s="11">
        <v>7.7</v>
      </c>
      <c r="V11" s="41">
        <v>6.5</v>
      </c>
      <c r="W11" s="3">
        <f t="shared" si="0"/>
        <v>-0.20000000000000018</v>
      </c>
      <c r="X11" s="3">
        <f t="shared" si="0"/>
        <v>-4.8</v>
      </c>
    </row>
    <row r="12" spans="1:24" ht="15.75" customHeight="1" thickBot="1" x14ac:dyDescent="0.35">
      <c r="A12" s="61" t="s">
        <v>6</v>
      </c>
      <c r="B12" s="42">
        <f t="shared" ref="B12:V12" si="1">B10-B9</f>
        <v>3.7</v>
      </c>
      <c r="C12" s="43">
        <f t="shared" si="1"/>
        <v>3.1999999999999997</v>
      </c>
      <c r="D12" s="43">
        <f t="shared" si="1"/>
        <v>4.7</v>
      </c>
      <c r="E12" s="43">
        <f t="shared" si="1"/>
        <v>3.5999999999999996</v>
      </c>
      <c r="F12" s="44">
        <f t="shared" si="1"/>
        <v>3.9999999999999996</v>
      </c>
      <c r="G12" s="44">
        <f t="shared" si="1"/>
        <v>2.4000000000000004</v>
      </c>
      <c r="H12" s="44">
        <f t="shared" si="1"/>
        <v>0.99999999999999956</v>
      </c>
      <c r="I12" s="42">
        <f t="shared" si="1"/>
        <v>2.7</v>
      </c>
      <c r="J12" s="43">
        <f t="shared" si="1"/>
        <v>1.8999999999999995</v>
      </c>
      <c r="K12" s="43">
        <f t="shared" si="1"/>
        <v>2</v>
      </c>
      <c r="L12" s="43">
        <f t="shared" si="1"/>
        <v>3.2</v>
      </c>
      <c r="M12" s="44">
        <f t="shared" si="1"/>
        <v>2.1000000000000005</v>
      </c>
      <c r="N12" s="44">
        <f t="shared" si="1"/>
        <v>2.3000000000000003</v>
      </c>
      <c r="O12" s="44">
        <f t="shared" si="1"/>
        <v>2.0000000000000004</v>
      </c>
      <c r="P12" s="42">
        <f t="shared" si="1"/>
        <v>2</v>
      </c>
      <c r="Q12" s="43">
        <f t="shared" si="1"/>
        <v>2</v>
      </c>
      <c r="R12" s="43">
        <f t="shared" si="1"/>
        <v>1.8000000000000007</v>
      </c>
      <c r="S12" s="43">
        <f t="shared" si="1"/>
        <v>1.9000000000000004</v>
      </c>
      <c r="T12" s="50">
        <f t="shared" si="1"/>
        <v>2.3000000000000007</v>
      </c>
      <c r="U12" s="50">
        <f t="shared" si="1"/>
        <v>2.0000000000000009</v>
      </c>
      <c r="V12" s="50">
        <f t="shared" si="1"/>
        <v>1.3999999999999995</v>
      </c>
      <c r="W12" s="47"/>
    </row>
    <row r="14" spans="1:24" ht="14.4" thickBot="1" x14ac:dyDescent="0.3"/>
    <row r="15" spans="1:24" x14ac:dyDescent="0.25">
      <c r="M15" s="354" t="s">
        <v>49</v>
      </c>
      <c r="N15" s="356" t="s">
        <v>233</v>
      </c>
      <c r="O15" s="357"/>
      <c r="P15" s="358"/>
      <c r="Q15" s="359" t="s">
        <v>234</v>
      </c>
      <c r="R15" s="360"/>
      <c r="S15" s="361"/>
    </row>
    <row r="16" spans="1:24" x14ac:dyDescent="0.25">
      <c r="M16" s="355"/>
      <c r="N16" s="81" t="s">
        <v>50</v>
      </c>
      <c r="O16" s="80" t="s">
        <v>51</v>
      </c>
      <c r="P16" s="82" t="s">
        <v>52</v>
      </c>
      <c r="Q16" s="87" t="s">
        <v>50</v>
      </c>
      <c r="R16" s="88" t="s">
        <v>51</v>
      </c>
      <c r="S16" s="93" t="s">
        <v>52</v>
      </c>
      <c r="T16" s="254"/>
    </row>
    <row r="17" spans="1:21" x14ac:dyDescent="0.25">
      <c r="M17" s="60" t="s">
        <v>3</v>
      </c>
      <c r="N17" s="83">
        <f>H9-G9</f>
        <v>0.10000000000000009</v>
      </c>
      <c r="O17" s="34">
        <f>O9-N9</f>
        <v>-0.5</v>
      </c>
      <c r="P17" s="79">
        <f>V9-U9</f>
        <v>-0.89999999999999947</v>
      </c>
      <c r="Q17" s="89">
        <f>H9-C9</f>
        <v>0.5</v>
      </c>
      <c r="R17" s="90">
        <f>O9-J9</f>
        <v>-1.3000000000000003</v>
      </c>
      <c r="S17" s="94">
        <f>V9-Q9</f>
        <v>-3.1999999999999993</v>
      </c>
    </row>
    <row r="18" spans="1:21" x14ac:dyDescent="0.25">
      <c r="M18" s="60" t="s">
        <v>4</v>
      </c>
      <c r="N18" s="83">
        <f>H10-G10</f>
        <v>-1.3000000000000007</v>
      </c>
      <c r="O18" s="34">
        <f>O10-N10</f>
        <v>-0.79999999999999982</v>
      </c>
      <c r="P18" s="79">
        <f>V10-U10</f>
        <v>-1.5000000000000009</v>
      </c>
      <c r="Q18" s="89">
        <f>H10-C10</f>
        <v>-1.7000000000000002</v>
      </c>
      <c r="R18" s="90">
        <f>O10-J10</f>
        <v>-1.1999999999999993</v>
      </c>
      <c r="S18" s="94">
        <f>V10-Q10</f>
        <v>-3.8</v>
      </c>
    </row>
    <row r="19" spans="1:21" x14ac:dyDescent="0.25">
      <c r="M19" s="60" t="s">
        <v>7</v>
      </c>
      <c r="N19" s="83">
        <f>H11-G11</f>
        <v>-0.5</v>
      </c>
      <c r="O19" s="34">
        <f>O11-N11</f>
        <v>-0.70000000000000018</v>
      </c>
      <c r="P19" s="79">
        <f>V11-U11</f>
        <v>-1.2000000000000002</v>
      </c>
      <c r="Q19" s="89">
        <f>H11-C11</f>
        <v>-0.5</v>
      </c>
      <c r="R19" s="90">
        <f>O11-J11</f>
        <v>-1.2999999999999998</v>
      </c>
      <c r="S19" s="94">
        <f>V11-Q11</f>
        <v>-3.4000000000000004</v>
      </c>
    </row>
    <row r="20" spans="1:21" ht="14.4" thickBot="1" x14ac:dyDescent="0.3">
      <c r="M20" s="61" t="s">
        <v>53</v>
      </c>
      <c r="N20" s="84">
        <f>ABS(H12)- ABS(G12)</f>
        <v>-1.4000000000000008</v>
      </c>
      <c r="O20" s="85">
        <f>ABS(O12)- ABS(N12)</f>
        <v>-0.29999999999999982</v>
      </c>
      <c r="P20" s="86">
        <f>ABS(V12)- ABS(U12)</f>
        <v>-0.60000000000000142</v>
      </c>
      <c r="Q20" s="91">
        <f>ABS(H12)- ABS(C12)</f>
        <v>-2.2000000000000002</v>
      </c>
      <c r="R20" s="92">
        <f>ABS(O12)- ABS(J12)</f>
        <v>0.10000000000000098</v>
      </c>
      <c r="S20" s="95">
        <f>ABS(V12)- ABS(Q12)</f>
        <v>-0.60000000000000053</v>
      </c>
      <c r="T20" s="255"/>
    </row>
    <row r="31" spans="1:21" x14ac:dyDescent="0.25">
      <c r="A31" s="328" t="s">
        <v>30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2"/>
      <c r="U31" s="2"/>
    </row>
    <row r="32" spans="1:21" s="1" customFormat="1" ht="10.8" thickBot="1" x14ac:dyDescent="0.25">
      <c r="A32" s="1" t="s">
        <v>0</v>
      </c>
    </row>
    <row r="33" spans="1:22" s="1" customFormat="1" ht="14.4" thickBot="1" x14ac:dyDescent="0.3">
      <c r="A33" s="362" t="s">
        <v>21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4"/>
    </row>
    <row r="34" spans="1:22" s="1" customFormat="1" ht="14.4" thickBot="1" x14ac:dyDescent="0.3">
      <c r="A34" s="362" t="s">
        <v>31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4"/>
    </row>
    <row r="35" spans="1:22" s="1" customFormat="1" ht="14.4" thickBot="1" x14ac:dyDescent="0.3">
      <c r="A35" s="362" t="s">
        <v>28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4"/>
    </row>
    <row r="36" spans="1:22" ht="14.4" thickBot="1" x14ac:dyDescent="0.3">
      <c r="A36" s="362" t="s">
        <v>32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4"/>
    </row>
    <row r="37" spans="1:22" x14ac:dyDescent="0.25">
      <c r="A37" s="35"/>
      <c r="B37" s="368" t="s">
        <v>1</v>
      </c>
      <c r="C37" s="366"/>
      <c r="D37" s="366"/>
      <c r="E37" s="366"/>
      <c r="F37" s="366"/>
      <c r="G37" s="366"/>
      <c r="H37" s="366"/>
      <c r="I37" s="368" t="s">
        <v>11</v>
      </c>
      <c r="J37" s="366"/>
      <c r="K37" s="366"/>
      <c r="L37" s="366"/>
      <c r="M37" s="366"/>
      <c r="N37" s="366"/>
      <c r="O37" s="366"/>
      <c r="P37" s="368" t="s">
        <v>12</v>
      </c>
      <c r="Q37" s="366"/>
      <c r="R37" s="366"/>
      <c r="S37" s="366"/>
      <c r="T37" s="366"/>
      <c r="U37" s="366"/>
      <c r="V37" s="367"/>
    </row>
    <row r="38" spans="1:22" s="63" customFormat="1" x14ac:dyDescent="0.25">
      <c r="A38" s="62"/>
      <c r="B38" s="56">
        <v>2018</v>
      </c>
      <c r="C38" s="57">
        <v>2019</v>
      </c>
      <c r="D38" s="57">
        <v>2020</v>
      </c>
      <c r="E38" s="57">
        <v>2021</v>
      </c>
      <c r="F38" s="58">
        <v>2022</v>
      </c>
      <c r="G38" s="58">
        <v>2023</v>
      </c>
      <c r="H38" s="58">
        <v>2024</v>
      </c>
      <c r="I38" s="56">
        <v>2018</v>
      </c>
      <c r="J38" s="57">
        <v>2019</v>
      </c>
      <c r="K38" s="57">
        <v>2020</v>
      </c>
      <c r="L38" s="57">
        <v>2021</v>
      </c>
      <c r="M38" s="58">
        <v>2022</v>
      </c>
      <c r="N38" s="58">
        <v>2023</v>
      </c>
      <c r="O38" s="58">
        <v>2024</v>
      </c>
      <c r="P38" s="56">
        <v>2018</v>
      </c>
      <c r="Q38" s="57">
        <v>2019</v>
      </c>
      <c r="R38" s="57">
        <v>2020</v>
      </c>
      <c r="S38" s="57">
        <v>2021</v>
      </c>
      <c r="T38" s="57">
        <v>2022</v>
      </c>
      <c r="U38" s="57">
        <v>2023</v>
      </c>
      <c r="V38" s="59">
        <v>2024</v>
      </c>
    </row>
    <row r="39" spans="1:22" x14ac:dyDescent="0.25">
      <c r="A39" s="60" t="s">
        <v>3</v>
      </c>
      <c r="B39" s="40">
        <v>7</v>
      </c>
      <c r="C39" s="11">
        <v>6.4</v>
      </c>
      <c r="D39" s="11">
        <v>12.6</v>
      </c>
      <c r="E39" s="11">
        <v>10.6</v>
      </c>
      <c r="F39" s="12">
        <v>3.9</v>
      </c>
      <c r="G39" s="12">
        <v>9.1999999999999993</v>
      </c>
      <c r="H39" s="12">
        <v>9.1999999999999993</v>
      </c>
      <c r="I39" s="40">
        <v>8.1</v>
      </c>
      <c r="J39" s="11">
        <v>9.6</v>
      </c>
      <c r="K39" s="11">
        <v>10.5</v>
      </c>
      <c r="L39" s="11">
        <v>8.3000000000000007</v>
      </c>
      <c r="M39" s="12">
        <v>8.1</v>
      </c>
      <c r="N39" s="12">
        <v>7.5</v>
      </c>
      <c r="O39" s="12">
        <v>6.9</v>
      </c>
      <c r="P39" s="40">
        <v>18.399999999999999</v>
      </c>
      <c r="Q39" s="11">
        <v>17.100000000000001</v>
      </c>
      <c r="R39" s="11">
        <v>16.899999999999999</v>
      </c>
      <c r="S39" s="11">
        <v>16.7</v>
      </c>
      <c r="T39" s="11">
        <v>13</v>
      </c>
      <c r="U39" s="11">
        <v>12.5</v>
      </c>
      <c r="V39" s="41">
        <v>11.1</v>
      </c>
    </row>
    <row r="40" spans="1:22" x14ac:dyDescent="0.25">
      <c r="A40" s="60" t="s">
        <v>4</v>
      </c>
      <c r="B40" s="40">
        <v>16.2</v>
      </c>
      <c r="C40" s="11">
        <v>13</v>
      </c>
      <c r="D40" s="11">
        <v>13.3</v>
      </c>
      <c r="E40" s="11">
        <v>13.4</v>
      </c>
      <c r="F40" s="12">
        <v>9.6</v>
      </c>
      <c r="G40" s="12">
        <v>8.9</v>
      </c>
      <c r="H40" s="12">
        <v>4.8</v>
      </c>
      <c r="I40" s="40">
        <v>13.1</v>
      </c>
      <c r="J40" s="11">
        <v>12.9</v>
      </c>
      <c r="K40" s="11">
        <v>14.4</v>
      </c>
      <c r="L40" s="11">
        <v>13.8</v>
      </c>
      <c r="M40" s="12">
        <v>10</v>
      </c>
      <c r="N40" s="12">
        <v>10.3</v>
      </c>
      <c r="O40" s="12">
        <v>8.5</v>
      </c>
      <c r="P40" s="40">
        <v>21.5</v>
      </c>
      <c r="Q40" s="11">
        <v>19.8</v>
      </c>
      <c r="R40" s="11">
        <v>19.399999999999999</v>
      </c>
      <c r="S40" s="11">
        <v>19.399999999999999</v>
      </c>
      <c r="T40" s="11">
        <v>16.399999999999999</v>
      </c>
      <c r="U40" s="11">
        <v>14.6</v>
      </c>
      <c r="V40" s="41">
        <v>12.6</v>
      </c>
    </row>
    <row r="41" spans="1:22" x14ac:dyDescent="0.25">
      <c r="A41" s="60" t="s">
        <v>7</v>
      </c>
      <c r="B41" s="40">
        <v>11</v>
      </c>
      <c r="C41" s="11">
        <v>9.5</v>
      </c>
      <c r="D41" s="11">
        <v>12.9</v>
      </c>
      <c r="E41" s="11">
        <v>11.8</v>
      </c>
      <c r="F41" s="12">
        <v>6.5</v>
      </c>
      <c r="G41" s="12">
        <v>9.1</v>
      </c>
      <c r="H41" s="12">
        <v>7.2</v>
      </c>
      <c r="I41" s="40">
        <v>10.4</v>
      </c>
      <c r="J41" s="11">
        <v>11.1</v>
      </c>
      <c r="K41" s="11">
        <v>12.2</v>
      </c>
      <c r="L41" s="11">
        <v>10.7</v>
      </c>
      <c r="M41" s="12">
        <v>8.9</v>
      </c>
      <c r="N41" s="12">
        <v>8.6999999999999993</v>
      </c>
      <c r="O41" s="12">
        <v>7.6</v>
      </c>
      <c r="P41" s="40">
        <v>19.7</v>
      </c>
      <c r="Q41" s="11">
        <v>18.2</v>
      </c>
      <c r="R41" s="11">
        <v>17.899999999999999</v>
      </c>
      <c r="S41" s="11">
        <v>17.899999999999999</v>
      </c>
      <c r="T41" s="11">
        <v>14.4</v>
      </c>
      <c r="U41" s="11">
        <v>13.4</v>
      </c>
      <c r="V41" s="41">
        <v>11.8</v>
      </c>
    </row>
    <row r="42" spans="1:22" ht="14.4" thickBot="1" x14ac:dyDescent="0.3">
      <c r="A42" s="61" t="s">
        <v>6</v>
      </c>
      <c r="B42" s="51">
        <f t="shared" ref="B42:V42" si="2">B40-B39</f>
        <v>9.1999999999999993</v>
      </c>
      <c r="C42" s="43">
        <f t="shared" si="2"/>
        <v>6.6</v>
      </c>
      <c r="D42" s="43">
        <f t="shared" si="2"/>
        <v>0.70000000000000107</v>
      </c>
      <c r="E42" s="43">
        <f t="shared" si="2"/>
        <v>2.8000000000000007</v>
      </c>
      <c r="F42" s="44">
        <f t="shared" si="2"/>
        <v>5.6999999999999993</v>
      </c>
      <c r="G42" s="44">
        <f t="shared" si="2"/>
        <v>-0.29999999999999893</v>
      </c>
      <c r="H42" s="44">
        <f t="shared" si="2"/>
        <v>-4.3999999999999995</v>
      </c>
      <c r="I42" s="42">
        <f t="shared" si="2"/>
        <v>5</v>
      </c>
      <c r="J42" s="43">
        <f t="shared" si="2"/>
        <v>3.3000000000000007</v>
      </c>
      <c r="K42" s="43">
        <f t="shared" si="2"/>
        <v>3.9000000000000004</v>
      </c>
      <c r="L42" s="43">
        <f t="shared" si="2"/>
        <v>5.5</v>
      </c>
      <c r="M42" s="44">
        <f t="shared" si="2"/>
        <v>1.9000000000000004</v>
      </c>
      <c r="N42" s="44">
        <f t="shared" si="2"/>
        <v>2.8000000000000007</v>
      </c>
      <c r="O42" s="44">
        <f t="shared" si="2"/>
        <v>1.5999999999999996</v>
      </c>
      <c r="P42" s="42">
        <f t="shared" si="2"/>
        <v>3.1000000000000014</v>
      </c>
      <c r="Q42" s="43">
        <f t="shared" si="2"/>
        <v>2.6999999999999993</v>
      </c>
      <c r="R42" s="43">
        <f t="shared" si="2"/>
        <v>2.5</v>
      </c>
      <c r="S42" s="43">
        <f t="shared" si="2"/>
        <v>2.6999999999999993</v>
      </c>
      <c r="T42" s="43">
        <f t="shared" si="2"/>
        <v>3.3999999999999986</v>
      </c>
      <c r="U42" s="43">
        <f t="shared" si="2"/>
        <v>2.0999999999999996</v>
      </c>
      <c r="V42" s="43">
        <f t="shared" si="2"/>
        <v>1.5</v>
      </c>
    </row>
    <row r="44" spans="1:22" ht="14.4" thickBot="1" x14ac:dyDescent="0.3"/>
    <row r="45" spans="1:22" ht="16.5" customHeight="1" x14ac:dyDescent="0.25">
      <c r="M45" s="354" t="s">
        <v>49</v>
      </c>
      <c r="N45" s="356" t="s">
        <v>233</v>
      </c>
      <c r="O45" s="357"/>
      <c r="P45" s="358"/>
      <c r="Q45" s="359" t="s">
        <v>234</v>
      </c>
      <c r="R45" s="360"/>
      <c r="S45" s="361"/>
    </row>
    <row r="46" spans="1:22" x14ac:dyDescent="0.25">
      <c r="M46" s="355"/>
      <c r="N46" s="81" t="s">
        <v>50</v>
      </c>
      <c r="O46" s="80" t="s">
        <v>51</v>
      </c>
      <c r="P46" s="82" t="s">
        <v>52</v>
      </c>
      <c r="Q46" s="87" t="s">
        <v>50</v>
      </c>
      <c r="R46" s="88" t="s">
        <v>51</v>
      </c>
      <c r="S46" s="93" t="s">
        <v>52</v>
      </c>
      <c r="T46" s="254"/>
    </row>
    <row r="47" spans="1:22" x14ac:dyDescent="0.25">
      <c r="M47" s="60" t="s">
        <v>3</v>
      </c>
      <c r="N47" s="83">
        <f>H39-G39</f>
        <v>0</v>
      </c>
      <c r="O47" s="34">
        <f>O39-N39</f>
        <v>-0.59999999999999964</v>
      </c>
      <c r="P47" s="79">
        <f>V39-U39</f>
        <v>-1.4000000000000004</v>
      </c>
      <c r="Q47" s="89">
        <f>H39-C39</f>
        <v>2.7999999999999989</v>
      </c>
      <c r="R47" s="90">
        <f>O39-J39</f>
        <v>-2.6999999999999993</v>
      </c>
      <c r="S47" s="94">
        <f>V39-Q39</f>
        <v>-6.0000000000000018</v>
      </c>
    </row>
    <row r="48" spans="1:22" x14ac:dyDescent="0.25">
      <c r="M48" s="60" t="s">
        <v>4</v>
      </c>
      <c r="N48" s="83">
        <f>H40-G40</f>
        <v>-4.1000000000000005</v>
      </c>
      <c r="O48" s="34">
        <f>O40-N40</f>
        <v>-1.8000000000000007</v>
      </c>
      <c r="P48" s="79">
        <f>V40-U40</f>
        <v>-2</v>
      </c>
      <c r="Q48" s="89">
        <f>H40-C40</f>
        <v>-8.1999999999999993</v>
      </c>
      <c r="R48" s="90">
        <f>O40-J40</f>
        <v>-4.4000000000000004</v>
      </c>
      <c r="S48" s="94">
        <f>V40-Q40</f>
        <v>-7.2000000000000011</v>
      </c>
    </row>
    <row r="49" spans="13:20" x14ac:dyDescent="0.25">
      <c r="M49" s="60" t="s">
        <v>7</v>
      </c>
      <c r="N49" s="83">
        <f>H41-G41</f>
        <v>-1.8999999999999995</v>
      </c>
      <c r="O49" s="34">
        <f>O41-N41</f>
        <v>-1.0999999999999996</v>
      </c>
      <c r="P49" s="79">
        <f>V41-U41</f>
        <v>-1.5999999999999996</v>
      </c>
      <c r="Q49" s="89">
        <f>H41-C41</f>
        <v>-2.2999999999999998</v>
      </c>
      <c r="R49" s="90">
        <f>O41-J41</f>
        <v>-3.5</v>
      </c>
      <c r="S49" s="94">
        <f>V41-Q41</f>
        <v>-6.3999999999999986</v>
      </c>
    </row>
    <row r="50" spans="13:20" ht="14.4" thickBot="1" x14ac:dyDescent="0.3">
      <c r="M50" s="61" t="s">
        <v>53</v>
      </c>
      <c r="N50" s="84">
        <f>ABS(H42)- ABS(G42)</f>
        <v>4.1000000000000005</v>
      </c>
      <c r="O50" s="85">
        <f>ABS(O42)- ABS(N42)</f>
        <v>-1.2000000000000011</v>
      </c>
      <c r="P50" s="86">
        <f>ABS(V42)- ABS(U42)</f>
        <v>-0.59999999999999964</v>
      </c>
      <c r="Q50" s="91">
        <f>ABS(H42)- ABS(C42)</f>
        <v>-2.2000000000000002</v>
      </c>
      <c r="R50" s="92">
        <f>ABS(O42)- ABS(J42)</f>
        <v>-1.7000000000000011</v>
      </c>
      <c r="S50" s="95">
        <f>ABS(V42)- ABS(Q42)</f>
        <v>-1.1999999999999993</v>
      </c>
      <c r="T50" s="255"/>
    </row>
  </sheetData>
  <sheetProtection algorithmName="SHA-512" hashValue="BUPpQ96PUA+0AfN1Sf1Ujk2kf8cOIG+Of22LLduziF1saU+yUHdDiBQH38Bbr9ntRhPHNYO6PVR3YnzMpYJHpQ==" saltValue="8D3sib6uJukcEc+dEFfAGA==" spinCount="100000" sheet="1" objects="1" scenarios="1" selectLockedCells="1" selectUnlockedCells="1"/>
  <mergeCells count="22">
    <mergeCell ref="B7:H7"/>
    <mergeCell ref="I7:O7"/>
    <mergeCell ref="P7:V7"/>
    <mergeCell ref="A1:S1"/>
    <mergeCell ref="A3:V3"/>
    <mergeCell ref="A4:V4"/>
    <mergeCell ref="A5:V5"/>
    <mergeCell ref="A6:V6"/>
    <mergeCell ref="M45:M46"/>
    <mergeCell ref="N45:P45"/>
    <mergeCell ref="Q45:S45"/>
    <mergeCell ref="M15:M16"/>
    <mergeCell ref="N15:P15"/>
    <mergeCell ref="Q15:S15"/>
    <mergeCell ref="A31:S31"/>
    <mergeCell ref="A33:V33"/>
    <mergeCell ref="A34:V34"/>
    <mergeCell ref="A35:V35"/>
    <mergeCell ref="A36:V36"/>
    <mergeCell ref="B37:H37"/>
    <mergeCell ref="I37:O37"/>
    <mergeCell ref="P37:V37"/>
  </mergeCells>
  <pageMargins left="0.7" right="0.7" top="0.75" bottom="0.75" header="0.3" footer="0.3"/>
  <pageSetup paperSize="9" scale="75" fitToHeight="0" orientation="landscape" r:id="rId1"/>
  <rowBreaks count="1" manualBreakCount="1">
    <brk id="3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BD8EDA10229945862283FB35699FFB" ma:contentTypeVersion="15" ma:contentTypeDescription="Create a new document." ma:contentTypeScope="" ma:versionID="75ce3e30f56f78362d17df5535821b11">
  <xsd:schema xmlns:xsd="http://www.w3.org/2001/XMLSchema" xmlns:xs="http://www.w3.org/2001/XMLSchema" xmlns:p="http://schemas.microsoft.com/office/2006/metadata/properties" xmlns:ns2="4538c2ba-a1df-486a-8a8b-ba2804e3cf40" xmlns:ns3="05791c1b-ad8c-4465-9ce5-ba0708646f9b" targetNamespace="http://schemas.microsoft.com/office/2006/metadata/properties" ma:root="true" ma:fieldsID="118d2b90bc8c7ed3c6447b91a4325556" ns2:_="" ns3:_="">
    <xsd:import namespace="4538c2ba-a1df-486a-8a8b-ba2804e3cf40"/>
    <xsd:import namespace="05791c1b-ad8c-4465-9ce5-ba0708646f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8c2ba-a1df-486a-8a8b-ba2804e3c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8c34638-ad71-477a-8216-b930bee6a4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91c1b-ad8c-4465-9ce5-ba0708646f9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4b2eeb9-5985-4043-a273-309ee7af2cfe}" ma:internalName="TaxCatchAll" ma:showField="CatchAllData" ma:web="05791c1b-ad8c-4465-9ce5-ba0708646f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791c1b-ad8c-4465-9ce5-ba0708646f9b" xsi:nil="true"/>
    <lcf76f155ced4ddcb4097134ff3c332f xmlns="4538c2ba-a1df-486a-8a8b-ba2804e3cf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23F479-0DC7-4A34-B6A3-E18AF6968F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440E52-83AC-4ABA-9840-DB9C87E89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38c2ba-a1df-486a-8a8b-ba2804e3cf40"/>
    <ds:schemaRef ds:uri="05791c1b-ad8c-4465-9ce5-ba0708646f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35CD56-E182-4BB7-B67C-2228E4B10D6C}">
  <ds:schemaRefs>
    <ds:schemaRef ds:uri="http://schemas.microsoft.com/office/2006/metadata/properties"/>
    <ds:schemaRef ds:uri="http://schemas.microsoft.com/office/infopath/2007/PartnerControls"/>
    <ds:schemaRef ds:uri="05791c1b-ad8c-4465-9ce5-ba0708646f9b"/>
    <ds:schemaRef ds:uri="4538c2ba-a1df-486a-8a8b-ba2804e3cf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6</vt:i4>
      </vt:variant>
    </vt:vector>
  </HeadingPairs>
  <TitlesOfParts>
    <vt:vector size="20" baseType="lpstr">
      <vt:lpstr>Tav1</vt:lpstr>
      <vt:lpstr>Tav2a </vt:lpstr>
      <vt:lpstr>Tav2b</vt:lpstr>
      <vt:lpstr>Tav. 3</vt:lpstr>
      <vt:lpstr>Tav. 4</vt:lpstr>
      <vt:lpstr>Tav.5 (2024)</vt:lpstr>
      <vt:lpstr>Tav.5</vt:lpstr>
      <vt:lpstr>Tav. 6</vt:lpstr>
      <vt:lpstr>Tav. 6 (2024)</vt:lpstr>
      <vt:lpstr>Tav. 7 (2024)</vt:lpstr>
      <vt:lpstr>Tav. 7</vt:lpstr>
      <vt:lpstr>Tav. 8 (2024)</vt:lpstr>
      <vt:lpstr>Tav. 8</vt:lpstr>
      <vt:lpstr>Errori campionari2024</vt:lpstr>
      <vt:lpstr>'Tav. 4'!Area_stampa</vt:lpstr>
      <vt:lpstr>'Tav. 7'!Area_stampa</vt:lpstr>
      <vt:lpstr>'Tav. 7 (2024)'!Area_stampa</vt:lpstr>
      <vt:lpstr>'Tav. 8'!Area_stampa</vt:lpstr>
      <vt:lpstr>'Tav. 8 (2024)'!Area_stampa</vt:lpstr>
      <vt:lpstr>'Tav1'!Area_stampa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Cuffiani Roberta</dc:creator>
  <cp:lastModifiedBy>Cuffiani Roberta</cp:lastModifiedBy>
  <dcterms:created xsi:type="dcterms:W3CDTF">2024-03-25T10:12:08Z</dcterms:created>
  <dcterms:modified xsi:type="dcterms:W3CDTF">2025-05-09T10:46:31Z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0x01010064BD8EDA10229945862283FB35699FFB</vt:lpwstr>
  </property>
  <property fmtid="{D5CDD505-2E9C-101B-9397-08002B2CF9AE}" pid="3" name="MediaServiceImageTags">
    <vt:lpwstr/>
  </property>
</Properties>
</file>