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provravenna.sharepoint.com/sites/Statistica302/Shared Documents/General/ELABORAZIONI/ECONOMIA-IMPRESE-LAVORO/Lavoro/2023/"/>
    </mc:Choice>
  </mc:AlternateContent>
  <xr:revisionPtr revIDLastSave="8" documentId="8_{C3CC8091-AEB4-43CA-A152-8EAD15D38915}" xr6:coauthVersionLast="47" xr6:coauthVersionMax="47" xr10:uidLastSave="{86471A0A-721F-4783-90A7-01E63E5B8C03}"/>
  <bookViews>
    <workbookView xWindow="-120" yWindow="-120" windowWidth="29040" windowHeight="15840" xr2:uid="{00000000-000D-0000-FFFF-FFFF00000000}"/>
  </bookViews>
  <sheets>
    <sheet name="Tav1" sheetId="1" r:id="rId1"/>
    <sheet name="Tav2a " sheetId="3" r:id="rId2"/>
    <sheet name="Tav2b" sheetId="2" r:id="rId3"/>
    <sheet name="Tav. 3" sheetId="9" r:id="rId4"/>
    <sheet name="Tav. 4" sheetId="10" r:id="rId5"/>
    <sheet name="Tav.5" sheetId="4" r:id="rId6"/>
    <sheet name="Tav. 6" sheetId="5" r:id="rId7"/>
    <sheet name="Tav. 7" sheetId="7" r:id="rId8"/>
    <sheet name="Tav. 8" sheetId="11" r:id="rId9"/>
    <sheet name="Errori campionari2023" sheetId="13" r:id="rId10"/>
  </sheets>
  <definedNames>
    <definedName name="_xlnm.Print_Area" localSheetId="4">'Tav. 4'!$A$1:$K$35</definedName>
    <definedName name="_xlnm.Print_Area" localSheetId="7">'Tav. 7'!$A$1:$S$59</definedName>
    <definedName name="_xlnm.Print_Area" localSheetId="8">'Tav. 8'!$A$1:$S$8</definedName>
    <definedName name="IDX_1">#REF!</definedName>
    <definedName name="IDX1_1">#REF!</definedName>
    <definedName name="IDX2_1" localSheetId="9">#REF!</definedName>
    <definedName name="IDX2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H9" i="1"/>
  <c r="P7" i="13"/>
  <c r="Q7" i="13" s="1"/>
  <c r="P8" i="13"/>
  <c r="Q8" i="13" s="1"/>
  <c r="R8" i="13"/>
  <c r="P9" i="13"/>
  <c r="Q9" i="13" s="1"/>
  <c r="R9" i="13"/>
  <c r="P10" i="13"/>
  <c r="Q10" i="13" s="1"/>
  <c r="R10" i="13"/>
  <c r="P11" i="13"/>
  <c r="Q11" i="13"/>
  <c r="R11" i="13"/>
  <c r="P12" i="13"/>
  <c r="Q12" i="13"/>
  <c r="R12" i="13"/>
  <c r="P13" i="13"/>
  <c r="Q13" i="13"/>
  <c r="R13" i="13"/>
  <c r="P14" i="13"/>
  <c r="Q14" i="13" s="1"/>
  <c r="P15" i="13"/>
  <c r="Q15" i="13" s="1"/>
  <c r="P16" i="13"/>
  <c r="Q16" i="13" s="1"/>
  <c r="R16" i="13"/>
  <c r="P17" i="13"/>
  <c r="Q17" i="13" s="1"/>
  <c r="R17" i="13"/>
  <c r="P18" i="13"/>
  <c r="Q18" i="13" s="1"/>
  <c r="R18" i="13"/>
  <c r="P19" i="13"/>
  <c r="Q19" i="13"/>
  <c r="R19" i="13"/>
  <c r="P20" i="13"/>
  <c r="Q20" i="13"/>
  <c r="R20" i="13"/>
  <c r="P21" i="13"/>
  <c r="Q21" i="13"/>
  <c r="R21" i="13"/>
  <c r="P22" i="13"/>
  <c r="Q22" i="13" s="1"/>
  <c r="P23" i="13"/>
  <c r="Q23" i="13" s="1"/>
  <c r="P24" i="13"/>
  <c r="Q24" i="13" s="1"/>
  <c r="R24" i="13"/>
  <c r="P25" i="13"/>
  <c r="R25" i="13" s="1"/>
  <c r="P26" i="13"/>
  <c r="Q26" i="13" s="1"/>
  <c r="P27" i="13"/>
  <c r="Q27" i="13"/>
  <c r="R27" i="13"/>
  <c r="P28" i="13"/>
  <c r="Q28" i="13"/>
  <c r="R28" i="13"/>
  <c r="P29" i="13"/>
  <c r="Q29" i="13"/>
  <c r="R29" i="13"/>
  <c r="P30" i="13"/>
  <c r="Q30" i="13" s="1"/>
  <c r="P31" i="13"/>
  <c r="Q31" i="13" s="1"/>
  <c r="P32" i="13"/>
  <c r="Q32" i="13" s="1"/>
  <c r="R32" i="13"/>
  <c r="P33" i="13"/>
  <c r="Q33" i="13" s="1"/>
  <c r="R33" i="13"/>
  <c r="P34" i="13"/>
  <c r="Q34" i="13" s="1"/>
  <c r="R34" i="13"/>
  <c r="P35" i="13"/>
  <c r="Q35" i="13"/>
  <c r="R35" i="13"/>
  <c r="P36" i="13"/>
  <c r="Q36" i="13"/>
  <c r="R36" i="13"/>
  <c r="P37" i="13"/>
  <c r="Q37" i="13"/>
  <c r="R37" i="13"/>
  <c r="P38" i="13"/>
  <c r="Q38" i="13" s="1"/>
  <c r="P39" i="13"/>
  <c r="Q39" i="13" s="1"/>
  <c r="P40" i="13"/>
  <c r="Q40" i="13" s="1"/>
  <c r="R40" i="13"/>
  <c r="P41" i="13"/>
  <c r="R41" i="13" s="1"/>
  <c r="P42" i="13"/>
  <c r="Q42" i="13" s="1"/>
  <c r="R42" i="13"/>
  <c r="P43" i="13"/>
  <c r="Q43" i="13"/>
  <c r="R43" i="13"/>
  <c r="P44" i="13"/>
  <c r="Q44" i="13"/>
  <c r="R44" i="13"/>
  <c r="P45" i="13"/>
  <c r="Q45" i="13"/>
  <c r="R45" i="13"/>
  <c r="P46" i="13"/>
  <c r="Q46" i="13" s="1"/>
  <c r="P47" i="13"/>
  <c r="Q47" i="13" s="1"/>
  <c r="P48" i="13"/>
  <c r="Q48" i="13" s="1"/>
  <c r="R48" i="13"/>
  <c r="P49" i="13"/>
  <c r="Q49" i="13" s="1"/>
  <c r="R49" i="13"/>
  <c r="P50" i="13"/>
  <c r="Q50" i="13" s="1"/>
  <c r="R50" i="13"/>
  <c r="P51" i="13"/>
  <c r="Q51" i="13"/>
  <c r="R51" i="13"/>
  <c r="P53" i="13"/>
  <c r="Q53" i="13"/>
  <c r="R53" i="13"/>
  <c r="P54" i="13"/>
  <c r="Q54" i="13" s="1"/>
  <c r="P55" i="13"/>
  <c r="R55" i="13" s="1"/>
  <c r="P56" i="13"/>
  <c r="Q56" i="13" s="1"/>
  <c r="R56" i="13"/>
  <c r="P57" i="13"/>
  <c r="Q57" i="13" s="1"/>
  <c r="P58" i="13"/>
  <c r="Q58" i="13" s="1"/>
  <c r="P61" i="13"/>
  <c r="Q61" i="13" s="1"/>
  <c r="P62" i="13"/>
  <c r="Q62" i="13" s="1"/>
  <c r="P63" i="13"/>
  <c r="Q63" i="13" s="1"/>
  <c r="P64" i="13"/>
  <c r="Q64" i="13" s="1"/>
  <c r="P65" i="13"/>
  <c r="R65" i="13" s="1"/>
  <c r="P66" i="13"/>
  <c r="Q66" i="13" s="1"/>
  <c r="P67" i="13"/>
  <c r="Q67" i="13" s="1"/>
  <c r="P68" i="13"/>
  <c r="Q68" i="13" s="1"/>
  <c r="P69" i="13"/>
  <c r="Q69" i="13" s="1"/>
  <c r="P70" i="13"/>
  <c r="Q70" i="13" s="1"/>
  <c r="P71" i="13"/>
  <c r="Q71" i="13" s="1"/>
  <c r="P72" i="13"/>
  <c r="Q72" i="13" s="1"/>
  <c r="P73" i="13"/>
  <c r="R73" i="13" s="1"/>
  <c r="P74" i="13"/>
  <c r="Q74" i="13" s="1"/>
  <c r="P75" i="13"/>
  <c r="Q75" i="13" s="1"/>
  <c r="P76" i="13"/>
  <c r="Q76" i="13" s="1"/>
  <c r="P77" i="13"/>
  <c r="Q77" i="13" s="1"/>
  <c r="P78" i="13"/>
  <c r="R78" i="13" s="1"/>
  <c r="P79" i="13"/>
  <c r="R79" i="13" s="1"/>
  <c r="Q79" i="13"/>
  <c r="P80" i="13"/>
  <c r="Q80" i="13" s="1"/>
  <c r="P81" i="13"/>
  <c r="R81" i="13" s="1"/>
  <c r="P82" i="13"/>
  <c r="Q82" i="13" s="1"/>
  <c r="P83" i="13"/>
  <c r="Q83" i="13" s="1"/>
  <c r="P84" i="13"/>
  <c r="Q84" i="13" s="1"/>
  <c r="R84" i="13"/>
  <c r="P85" i="13"/>
  <c r="Q85" i="13" s="1"/>
  <c r="P86" i="13"/>
  <c r="Q86" i="13" s="1"/>
  <c r="R86" i="13"/>
  <c r="P87" i="13"/>
  <c r="Q87" i="13" s="1"/>
  <c r="R87" i="13"/>
  <c r="P88" i="13"/>
  <c r="Q88" i="13" s="1"/>
  <c r="P89" i="13"/>
  <c r="R89" i="13" s="1"/>
  <c r="P90" i="13"/>
  <c r="Q90" i="13" s="1"/>
  <c r="P91" i="13"/>
  <c r="Q91" i="13" s="1"/>
  <c r="P92" i="13"/>
  <c r="Q92" i="13" s="1"/>
  <c r="P93" i="13"/>
  <c r="Q93" i="13" s="1"/>
  <c r="P94" i="13"/>
  <c r="R94" i="13" s="1"/>
  <c r="Q94" i="13"/>
  <c r="P95" i="13"/>
  <c r="Q95" i="13" s="1"/>
  <c r="P96" i="13"/>
  <c r="Q96" i="13" s="1"/>
  <c r="P97" i="13"/>
  <c r="R97" i="13" s="1"/>
  <c r="Q97" i="13"/>
  <c r="P98" i="13"/>
  <c r="Q98" i="13" s="1"/>
  <c r="P99" i="13"/>
  <c r="Q99" i="13" s="1"/>
  <c r="P100" i="13"/>
  <c r="Q100" i="13" s="1"/>
  <c r="P101" i="13"/>
  <c r="Q101" i="13" s="1"/>
  <c r="P102" i="13"/>
  <c r="Q102" i="13" s="1"/>
  <c r="P103" i="13"/>
  <c r="Q103" i="13" s="1"/>
  <c r="P104" i="13"/>
  <c r="Q104" i="13" s="1"/>
  <c r="P105" i="13"/>
  <c r="R105" i="13" s="1"/>
  <c r="P106" i="13"/>
  <c r="Q106" i="13" s="1"/>
  <c r="P107" i="13"/>
  <c r="Q107" i="13" s="1"/>
  <c r="P108" i="13"/>
  <c r="Q108" i="13" s="1"/>
  <c r="P109" i="13"/>
  <c r="Q109" i="13" s="1"/>
  <c r="P110" i="13"/>
  <c r="R110" i="13" s="1"/>
  <c r="P111" i="13"/>
  <c r="Q111" i="13" s="1"/>
  <c r="R111" i="13"/>
  <c r="P112" i="13"/>
  <c r="Q112" i="13" s="1"/>
  <c r="P113" i="13"/>
  <c r="R113" i="13" s="1"/>
  <c r="P114" i="13"/>
  <c r="Q114" i="13" s="1"/>
  <c r="P115" i="13"/>
  <c r="Q115" i="13" s="1"/>
  <c r="P116" i="13"/>
  <c r="Q116" i="13" s="1"/>
  <c r="P117" i="13"/>
  <c r="Q117" i="13" s="1"/>
  <c r="P118" i="13"/>
  <c r="Q118" i="13" s="1"/>
  <c r="P119" i="13"/>
  <c r="Q119" i="13" s="1"/>
  <c r="P120" i="13"/>
  <c r="Q120" i="13" s="1"/>
  <c r="P121" i="13"/>
  <c r="R121" i="13" s="1"/>
  <c r="P122" i="13"/>
  <c r="Q122" i="13" s="1"/>
  <c r="P123" i="13"/>
  <c r="Q123" i="13" s="1"/>
  <c r="P124" i="13"/>
  <c r="Q124" i="13" s="1"/>
  <c r="R124" i="13"/>
  <c r="P125" i="13"/>
  <c r="Q125" i="13" s="1"/>
  <c r="P126" i="13"/>
  <c r="R126" i="13" s="1"/>
  <c r="Q126" i="13"/>
  <c r="P127" i="13"/>
  <c r="R127" i="13" s="1"/>
  <c r="Q127" i="13"/>
  <c r="P128" i="13"/>
  <c r="Q128" i="13" s="1"/>
  <c r="P129" i="13"/>
  <c r="R129" i="13" s="1"/>
  <c r="P130" i="13"/>
  <c r="Q130" i="13" s="1"/>
  <c r="P131" i="13"/>
  <c r="Q131" i="13" s="1"/>
  <c r="P132" i="13"/>
  <c r="Q132" i="13" s="1"/>
  <c r="P133" i="13"/>
  <c r="Q133" i="13" s="1"/>
  <c r="P271" i="13"/>
  <c r="O271" i="13"/>
  <c r="N271" i="13"/>
  <c r="M271" i="13"/>
  <c r="L271" i="13"/>
  <c r="K271" i="13"/>
  <c r="J271" i="13"/>
  <c r="I271" i="13"/>
  <c r="H271" i="13"/>
  <c r="G271" i="13"/>
  <c r="F271" i="13"/>
  <c r="E271" i="13"/>
  <c r="D271" i="13"/>
  <c r="C271" i="13"/>
  <c r="P270" i="13"/>
  <c r="O270" i="13"/>
  <c r="N270" i="13"/>
  <c r="M270" i="13"/>
  <c r="L270" i="13"/>
  <c r="K270" i="13"/>
  <c r="J270" i="13"/>
  <c r="I270" i="13"/>
  <c r="H270" i="13"/>
  <c r="G270" i="13"/>
  <c r="F270" i="13"/>
  <c r="E270" i="13"/>
  <c r="D270" i="13"/>
  <c r="C270" i="13"/>
  <c r="P269" i="13"/>
  <c r="O269" i="13"/>
  <c r="N269" i="13"/>
  <c r="M269" i="13"/>
  <c r="L269" i="13"/>
  <c r="K269" i="13"/>
  <c r="J269" i="13"/>
  <c r="I269" i="13"/>
  <c r="H269" i="13"/>
  <c r="G269" i="13"/>
  <c r="F269" i="13"/>
  <c r="E269" i="13"/>
  <c r="D269" i="13"/>
  <c r="C269" i="13"/>
  <c r="P268" i="13"/>
  <c r="O268" i="13"/>
  <c r="N268" i="13"/>
  <c r="M268" i="13"/>
  <c r="L268" i="13"/>
  <c r="K268" i="13"/>
  <c r="J268" i="13"/>
  <c r="I268" i="13"/>
  <c r="H268" i="13"/>
  <c r="G268" i="13"/>
  <c r="F268" i="13"/>
  <c r="E268" i="13"/>
  <c r="D268" i="13"/>
  <c r="C268" i="13"/>
  <c r="P267" i="13"/>
  <c r="O267" i="13"/>
  <c r="N267" i="13"/>
  <c r="M267" i="13"/>
  <c r="L267" i="13"/>
  <c r="K267" i="13"/>
  <c r="J267" i="13"/>
  <c r="I267" i="13"/>
  <c r="H267" i="13"/>
  <c r="G267" i="13"/>
  <c r="F267" i="13"/>
  <c r="E267" i="13"/>
  <c r="D267" i="13"/>
  <c r="C267" i="13"/>
  <c r="P266" i="13"/>
  <c r="O266" i="13"/>
  <c r="N266" i="13"/>
  <c r="M266" i="13"/>
  <c r="L266" i="13"/>
  <c r="K266" i="13"/>
  <c r="J266" i="13"/>
  <c r="I266" i="13"/>
  <c r="H266" i="13"/>
  <c r="G266" i="13"/>
  <c r="F266" i="13"/>
  <c r="E266" i="13"/>
  <c r="D266" i="13"/>
  <c r="C266" i="13"/>
  <c r="P265" i="13"/>
  <c r="O265" i="13"/>
  <c r="N265" i="13"/>
  <c r="M265" i="13"/>
  <c r="L265" i="13"/>
  <c r="K265" i="13"/>
  <c r="J265" i="13"/>
  <c r="I265" i="13"/>
  <c r="H265" i="13"/>
  <c r="G265" i="13"/>
  <c r="F265" i="13"/>
  <c r="E265" i="13"/>
  <c r="D265" i="13"/>
  <c r="C265" i="13"/>
  <c r="P264" i="13"/>
  <c r="O264" i="13"/>
  <c r="N264" i="13"/>
  <c r="M264" i="13"/>
  <c r="L264" i="13"/>
  <c r="K264" i="13"/>
  <c r="J264" i="13"/>
  <c r="I264" i="13"/>
  <c r="H264" i="13"/>
  <c r="G264" i="13"/>
  <c r="F264" i="13"/>
  <c r="E264" i="13"/>
  <c r="D264" i="13"/>
  <c r="C264" i="13"/>
  <c r="P263" i="13"/>
  <c r="O263" i="13"/>
  <c r="N263" i="13"/>
  <c r="M263" i="13"/>
  <c r="L263" i="13"/>
  <c r="K263" i="13"/>
  <c r="J263" i="13"/>
  <c r="I263" i="13"/>
  <c r="H263" i="13"/>
  <c r="G263" i="13"/>
  <c r="F263" i="13"/>
  <c r="E263" i="13"/>
  <c r="D263" i="13"/>
  <c r="C263" i="13"/>
  <c r="P262" i="13"/>
  <c r="O262" i="13"/>
  <c r="N262" i="13"/>
  <c r="M262" i="13"/>
  <c r="L262" i="13"/>
  <c r="K262" i="13"/>
  <c r="J262" i="13"/>
  <c r="I262" i="13"/>
  <c r="H262" i="13"/>
  <c r="G262" i="13"/>
  <c r="F262" i="13"/>
  <c r="E262" i="13"/>
  <c r="D262" i="13"/>
  <c r="C262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D261" i="13"/>
  <c r="C261" i="13"/>
  <c r="P260" i="13"/>
  <c r="O260" i="13"/>
  <c r="N260" i="13"/>
  <c r="M260" i="13"/>
  <c r="L260" i="13"/>
  <c r="K260" i="13"/>
  <c r="J260" i="13"/>
  <c r="I260" i="13"/>
  <c r="H260" i="13"/>
  <c r="G260" i="13"/>
  <c r="F260" i="13"/>
  <c r="E260" i="13"/>
  <c r="D260" i="13"/>
  <c r="C260" i="13"/>
  <c r="P259" i="13"/>
  <c r="O259" i="13"/>
  <c r="N259" i="13"/>
  <c r="M259" i="13"/>
  <c r="L259" i="13"/>
  <c r="K259" i="13"/>
  <c r="J259" i="13"/>
  <c r="I259" i="13"/>
  <c r="H259" i="13"/>
  <c r="G259" i="13"/>
  <c r="F259" i="13"/>
  <c r="E259" i="13"/>
  <c r="D259" i="13"/>
  <c r="C259" i="13"/>
  <c r="P258" i="13"/>
  <c r="O258" i="13"/>
  <c r="N258" i="13"/>
  <c r="M258" i="13"/>
  <c r="L258" i="13"/>
  <c r="K258" i="13"/>
  <c r="J258" i="13"/>
  <c r="I258" i="13"/>
  <c r="H258" i="13"/>
  <c r="G258" i="13"/>
  <c r="F258" i="13"/>
  <c r="E258" i="13"/>
  <c r="D258" i="13"/>
  <c r="C258" i="13"/>
  <c r="P257" i="13"/>
  <c r="O257" i="13"/>
  <c r="N257" i="13"/>
  <c r="M257" i="13"/>
  <c r="L257" i="13"/>
  <c r="K257" i="13"/>
  <c r="J257" i="13"/>
  <c r="I257" i="13"/>
  <c r="H257" i="13"/>
  <c r="G257" i="13"/>
  <c r="F257" i="13"/>
  <c r="E257" i="13"/>
  <c r="D257" i="13"/>
  <c r="C257" i="13"/>
  <c r="P256" i="13"/>
  <c r="O256" i="13"/>
  <c r="N256" i="13"/>
  <c r="M256" i="13"/>
  <c r="L256" i="13"/>
  <c r="K256" i="13"/>
  <c r="J256" i="13"/>
  <c r="I256" i="13"/>
  <c r="H256" i="13"/>
  <c r="G256" i="13"/>
  <c r="F256" i="13"/>
  <c r="E256" i="13"/>
  <c r="D256" i="13"/>
  <c r="C256" i="13"/>
  <c r="P255" i="13"/>
  <c r="O255" i="13"/>
  <c r="N255" i="13"/>
  <c r="M255" i="13"/>
  <c r="L255" i="13"/>
  <c r="K255" i="13"/>
  <c r="J255" i="13"/>
  <c r="I255" i="13"/>
  <c r="H255" i="13"/>
  <c r="G255" i="13"/>
  <c r="F255" i="13"/>
  <c r="E255" i="13"/>
  <c r="D255" i="13"/>
  <c r="C255" i="13"/>
  <c r="P254" i="13"/>
  <c r="O254" i="13"/>
  <c r="N254" i="13"/>
  <c r="M254" i="13"/>
  <c r="L254" i="13"/>
  <c r="K254" i="13"/>
  <c r="J254" i="13"/>
  <c r="I254" i="13"/>
  <c r="H254" i="13"/>
  <c r="G254" i="13"/>
  <c r="F254" i="13"/>
  <c r="E254" i="13"/>
  <c r="D254" i="13"/>
  <c r="C254" i="13"/>
  <c r="P253" i="13"/>
  <c r="O253" i="13"/>
  <c r="N253" i="13"/>
  <c r="M253" i="13"/>
  <c r="L253" i="13"/>
  <c r="K253" i="13"/>
  <c r="J253" i="13"/>
  <c r="I253" i="13"/>
  <c r="H253" i="13"/>
  <c r="G253" i="13"/>
  <c r="F253" i="13"/>
  <c r="E253" i="13"/>
  <c r="D253" i="13"/>
  <c r="C253" i="13"/>
  <c r="P252" i="13"/>
  <c r="O252" i="13"/>
  <c r="N252" i="13"/>
  <c r="M252" i="13"/>
  <c r="L252" i="13"/>
  <c r="K252" i="13"/>
  <c r="J252" i="13"/>
  <c r="I252" i="13"/>
  <c r="H252" i="13"/>
  <c r="G252" i="13"/>
  <c r="F252" i="13"/>
  <c r="E252" i="13"/>
  <c r="D252" i="13"/>
  <c r="C252" i="13"/>
  <c r="P251" i="13"/>
  <c r="O251" i="13"/>
  <c r="N251" i="13"/>
  <c r="M251" i="13"/>
  <c r="L251" i="13"/>
  <c r="K251" i="13"/>
  <c r="J251" i="13"/>
  <c r="I251" i="13"/>
  <c r="H251" i="13"/>
  <c r="G251" i="13"/>
  <c r="F251" i="13"/>
  <c r="E251" i="13"/>
  <c r="D251" i="13"/>
  <c r="C251" i="13"/>
  <c r="P250" i="13"/>
  <c r="O250" i="13"/>
  <c r="N250" i="13"/>
  <c r="M250" i="13"/>
  <c r="L250" i="13"/>
  <c r="K250" i="13"/>
  <c r="J250" i="13"/>
  <c r="I250" i="13"/>
  <c r="H250" i="13"/>
  <c r="G250" i="13"/>
  <c r="F250" i="13"/>
  <c r="E250" i="13"/>
  <c r="D250" i="13"/>
  <c r="C250" i="13"/>
  <c r="P249" i="13"/>
  <c r="O249" i="13"/>
  <c r="N249" i="13"/>
  <c r="M249" i="13"/>
  <c r="L249" i="13"/>
  <c r="K249" i="13"/>
  <c r="J249" i="13"/>
  <c r="I249" i="13"/>
  <c r="H249" i="13"/>
  <c r="G249" i="13"/>
  <c r="F249" i="13"/>
  <c r="E249" i="13"/>
  <c r="D249" i="13"/>
  <c r="C249" i="13"/>
  <c r="P248" i="13"/>
  <c r="O248" i="13"/>
  <c r="N248" i="13"/>
  <c r="M248" i="13"/>
  <c r="L248" i="13"/>
  <c r="K248" i="13"/>
  <c r="J248" i="13"/>
  <c r="I248" i="13"/>
  <c r="H248" i="13"/>
  <c r="G248" i="13"/>
  <c r="F248" i="13"/>
  <c r="E248" i="13"/>
  <c r="D248" i="13"/>
  <c r="C248" i="13"/>
  <c r="P247" i="13"/>
  <c r="O247" i="13"/>
  <c r="N247" i="13"/>
  <c r="M247" i="13"/>
  <c r="L247" i="13"/>
  <c r="K247" i="13"/>
  <c r="J247" i="13"/>
  <c r="I247" i="13"/>
  <c r="H247" i="13"/>
  <c r="G247" i="13"/>
  <c r="F247" i="13"/>
  <c r="E247" i="13"/>
  <c r="D247" i="13"/>
  <c r="C247" i="13"/>
  <c r="P246" i="13"/>
  <c r="O246" i="13"/>
  <c r="N246" i="13"/>
  <c r="M246" i="13"/>
  <c r="L246" i="13"/>
  <c r="K246" i="13"/>
  <c r="J246" i="13"/>
  <c r="I246" i="13"/>
  <c r="H246" i="13"/>
  <c r="G246" i="13"/>
  <c r="F246" i="13"/>
  <c r="E246" i="13"/>
  <c r="D246" i="13"/>
  <c r="C246" i="13"/>
  <c r="P245" i="13"/>
  <c r="O245" i="13"/>
  <c r="N245" i="13"/>
  <c r="M245" i="13"/>
  <c r="L245" i="13"/>
  <c r="K245" i="13"/>
  <c r="J245" i="13"/>
  <c r="I245" i="13"/>
  <c r="H245" i="13"/>
  <c r="G245" i="13"/>
  <c r="F245" i="13"/>
  <c r="E245" i="13"/>
  <c r="D245" i="13"/>
  <c r="C245" i="13"/>
  <c r="P244" i="13"/>
  <c r="O244" i="13"/>
  <c r="N244" i="13"/>
  <c r="M244" i="13"/>
  <c r="L244" i="13"/>
  <c r="K244" i="13"/>
  <c r="J244" i="13"/>
  <c r="I244" i="13"/>
  <c r="H244" i="13"/>
  <c r="G244" i="13"/>
  <c r="F244" i="13"/>
  <c r="E244" i="13"/>
  <c r="D244" i="13"/>
  <c r="C244" i="13"/>
  <c r="P243" i="13"/>
  <c r="O243" i="13"/>
  <c r="N243" i="13"/>
  <c r="M243" i="13"/>
  <c r="L243" i="13"/>
  <c r="K243" i="13"/>
  <c r="J243" i="13"/>
  <c r="I243" i="13"/>
  <c r="H243" i="13"/>
  <c r="G243" i="13"/>
  <c r="F243" i="13"/>
  <c r="E243" i="13"/>
  <c r="D243" i="13"/>
  <c r="C243" i="13"/>
  <c r="P242" i="13"/>
  <c r="O242" i="13"/>
  <c r="N242" i="13"/>
  <c r="M242" i="13"/>
  <c r="L242" i="13"/>
  <c r="K242" i="13"/>
  <c r="J242" i="13"/>
  <c r="I242" i="13"/>
  <c r="H242" i="13"/>
  <c r="G242" i="13"/>
  <c r="F242" i="13"/>
  <c r="E242" i="13"/>
  <c r="D242" i="13"/>
  <c r="C242" i="13"/>
  <c r="P241" i="13"/>
  <c r="O241" i="13"/>
  <c r="N241" i="13"/>
  <c r="M241" i="13"/>
  <c r="L241" i="13"/>
  <c r="K241" i="13"/>
  <c r="J241" i="13"/>
  <c r="I241" i="13"/>
  <c r="H241" i="13"/>
  <c r="G241" i="13"/>
  <c r="F241" i="13"/>
  <c r="E241" i="13"/>
  <c r="D241" i="13"/>
  <c r="C241" i="13"/>
  <c r="P240" i="13"/>
  <c r="O240" i="13"/>
  <c r="N240" i="13"/>
  <c r="M240" i="13"/>
  <c r="L240" i="13"/>
  <c r="K240" i="13"/>
  <c r="J240" i="13"/>
  <c r="I240" i="13"/>
  <c r="H240" i="13"/>
  <c r="G240" i="13"/>
  <c r="F240" i="13"/>
  <c r="E240" i="13"/>
  <c r="D240" i="13"/>
  <c r="C240" i="13"/>
  <c r="P239" i="13"/>
  <c r="O239" i="13"/>
  <c r="N239" i="13"/>
  <c r="M239" i="13"/>
  <c r="L239" i="13"/>
  <c r="K239" i="13"/>
  <c r="J239" i="13"/>
  <c r="I239" i="13"/>
  <c r="H239" i="13"/>
  <c r="G239" i="13"/>
  <c r="F239" i="13"/>
  <c r="E239" i="13"/>
  <c r="D239" i="13"/>
  <c r="C239" i="13"/>
  <c r="P238" i="13"/>
  <c r="O238" i="13"/>
  <c r="N238" i="13"/>
  <c r="M238" i="13"/>
  <c r="L238" i="13"/>
  <c r="K238" i="13"/>
  <c r="J238" i="13"/>
  <c r="I238" i="13"/>
  <c r="H238" i="13"/>
  <c r="G238" i="13"/>
  <c r="F238" i="13"/>
  <c r="E238" i="13"/>
  <c r="D238" i="13"/>
  <c r="C238" i="13"/>
  <c r="P237" i="13"/>
  <c r="O237" i="13"/>
  <c r="N237" i="13"/>
  <c r="M237" i="13"/>
  <c r="L237" i="13"/>
  <c r="K237" i="13"/>
  <c r="J237" i="13"/>
  <c r="I237" i="13"/>
  <c r="H237" i="13"/>
  <c r="G237" i="13"/>
  <c r="F237" i="13"/>
  <c r="E237" i="13"/>
  <c r="D237" i="13"/>
  <c r="C237" i="13"/>
  <c r="P236" i="13"/>
  <c r="O236" i="13"/>
  <c r="N236" i="13"/>
  <c r="M236" i="13"/>
  <c r="L236" i="13"/>
  <c r="K236" i="13"/>
  <c r="J236" i="13"/>
  <c r="I236" i="13"/>
  <c r="H236" i="13"/>
  <c r="G236" i="13"/>
  <c r="F236" i="13"/>
  <c r="E236" i="13"/>
  <c r="D236" i="13"/>
  <c r="C236" i="13"/>
  <c r="P235" i="13"/>
  <c r="O235" i="13"/>
  <c r="N235" i="13"/>
  <c r="M235" i="13"/>
  <c r="L235" i="13"/>
  <c r="K235" i="13"/>
  <c r="J235" i="13"/>
  <c r="I235" i="13"/>
  <c r="H235" i="13"/>
  <c r="G235" i="13"/>
  <c r="F235" i="13"/>
  <c r="E235" i="13"/>
  <c r="D235" i="13"/>
  <c r="C235" i="13"/>
  <c r="P234" i="13"/>
  <c r="O234" i="13"/>
  <c r="N234" i="13"/>
  <c r="M234" i="13"/>
  <c r="L234" i="13"/>
  <c r="K234" i="13"/>
  <c r="J234" i="13"/>
  <c r="I234" i="13"/>
  <c r="H234" i="13"/>
  <c r="G234" i="13"/>
  <c r="F234" i="13"/>
  <c r="E234" i="13"/>
  <c r="D234" i="13"/>
  <c r="C234" i="13"/>
  <c r="P233" i="13"/>
  <c r="O233" i="13"/>
  <c r="N233" i="13"/>
  <c r="M233" i="13"/>
  <c r="L233" i="13"/>
  <c r="K233" i="13"/>
  <c r="J233" i="13"/>
  <c r="I233" i="13"/>
  <c r="H233" i="13"/>
  <c r="G233" i="13"/>
  <c r="F233" i="13"/>
  <c r="E233" i="13"/>
  <c r="D233" i="13"/>
  <c r="C233" i="13"/>
  <c r="P232" i="13"/>
  <c r="O232" i="13"/>
  <c r="N232" i="13"/>
  <c r="M232" i="13"/>
  <c r="L232" i="13"/>
  <c r="K232" i="13"/>
  <c r="J232" i="13"/>
  <c r="I232" i="13"/>
  <c r="H232" i="13"/>
  <c r="G232" i="13"/>
  <c r="F232" i="13"/>
  <c r="E232" i="13"/>
  <c r="D232" i="13"/>
  <c r="C232" i="13"/>
  <c r="P231" i="13"/>
  <c r="O231" i="13"/>
  <c r="N231" i="13"/>
  <c r="M231" i="13"/>
  <c r="L231" i="13"/>
  <c r="K231" i="13"/>
  <c r="J231" i="13"/>
  <c r="I231" i="13"/>
  <c r="H231" i="13"/>
  <c r="G231" i="13"/>
  <c r="F231" i="13"/>
  <c r="E231" i="13"/>
  <c r="D231" i="13"/>
  <c r="C231" i="13"/>
  <c r="P230" i="13"/>
  <c r="O230" i="13"/>
  <c r="N230" i="13"/>
  <c r="M230" i="13"/>
  <c r="L230" i="13"/>
  <c r="K230" i="13"/>
  <c r="J230" i="13"/>
  <c r="I230" i="13"/>
  <c r="H230" i="13"/>
  <c r="G230" i="13"/>
  <c r="F230" i="13"/>
  <c r="E230" i="13"/>
  <c r="D230" i="13"/>
  <c r="C230" i="13"/>
  <c r="P229" i="13"/>
  <c r="O229" i="13"/>
  <c r="N229" i="13"/>
  <c r="M229" i="13"/>
  <c r="L229" i="13"/>
  <c r="K229" i="13"/>
  <c r="J229" i="13"/>
  <c r="I229" i="13"/>
  <c r="H229" i="13"/>
  <c r="G229" i="13"/>
  <c r="F229" i="13"/>
  <c r="E229" i="13"/>
  <c r="D229" i="13"/>
  <c r="C229" i="13"/>
  <c r="P228" i="13"/>
  <c r="O228" i="13"/>
  <c r="N228" i="13"/>
  <c r="M228" i="13"/>
  <c r="L228" i="13"/>
  <c r="K228" i="13"/>
  <c r="J228" i="13"/>
  <c r="I228" i="13"/>
  <c r="H228" i="13"/>
  <c r="G228" i="13"/>
  <c r="F228" i="13"/>
  <c r="E228" i="13"/>
  <c r="D228" i="13"/>
  <c r="C228" i="13"/>
  <c r="P227" i="13"/>
  <c r="O227" i="13"/>
  <c r="N227" i="13"/>
  <c r="M227" i="13"/>
  <c r="L227" i="13"/>
  <c r="K227" i="13"/>
  <c r="J227" i="13"/>
  <c r="I227" i="13"/>
  <c r="H227" i="13"/>
  <c r="G227" i="13"/>
  <c r="F227" i="13"/>
  <c r="E227" i="13"/>
  <c r="D227" i="13"/>
  <c r="C227" i="13"/>
  <c r="P226" i="13"/>
  <c r="O226" i="13"/>
  <c r="N226" i="13"/>
  <c r="M226" i="13"/>
  <c r="L226" i="13"/>
  <c r="K226" i="13"/>
  <c r="J226" i="13"/>
  <c r="I226" i="13"/>
  <c r="H226" i="13"/>
  <c r="G226" i="13"/>
  <c r="F226" i="13"/>
  <c r="E226" i="13"/>
  <c r="D226" i="13"/>
  <c r="C226" i="13"/>
  <c r="P225" i="13"/>
  <c r="O225" i="13"/>
  <c r="N225" i="13"/>
  <c r="M225" i="13"/>
  <c r="L225" i="13"/>
  <c r="K225" i="13"/>
  <c r="J225" i="13"/>
  <c r="I225" i="13"/>
  <c r="H225" i="13"/>
  <c r="G225" i="13"/>
  <c r="F225" i="13"/>
  <c r="E225" i="13"/>
  <c r="D225" i="13"/>
  <c r="C225" i="13"/>
  <c r="P224" i="13"/>
  <c r="O224" i="13"/>
  <c r="N224" i="13"/>
  <c r="M224" i="13"/>
  <c r="L224" i="13"/>
  <c r="K224" i="13"/>
  <c r="J224" i="13"/>
  <c r="I224" i="13"/>
  <c r="H224" i="13"/>
  <c r="G224" i="13"/>
  <c r="F224" i="13"/>
  <c r="E224" i="13"/>
  <c r="D224" i="13"/>
  <c r="C224" i="13"/>
  <c r="P223" i="13"/>
  <c r="O223" i="13"/>
  <c r="N223" i="13"/>
  <c r="M223" i="13"/>
  <c r="L223" i="13"/>
  <c r="K223" i="13"/>
  <c r="J223" i="13"/>
  <c r="I223" i="13"/>
  <c r="H223" i="13"/>
  <c r="G223" i="13"/>
  <c r="F223" i="13"/>
  <c r="E223" i="13"/>
  <c r="D223" i="13"/>
  <c r="C223" i="13"/>
  <c r="P222" i="13"/>
  <c r="O222" i="13"/>
  <c r="N222" i="13"/>
  <c r="M222" i="13"/>
  <c r="L222" i="13"/>
  <c r="K222" i="13"/>
  <c r="J222" i="13"/>
  <c r="I222" i="13"/>
  <c r="H222" i="13"/>
  <c r="G222" i="13"/>
  <c r="F222" i="13"/>
  <c r="E222" i="13"/>
  <c r="D222" i="13"/>
  <c r="C222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D221" i="13"/>
  <c r="C221" i="13"/>
  <c r="P220" i="13"/>
  <c r="O220" i="13"/>
  <c r="N220" i="13"/>
  <c r="M220" i="13"/>
  <c r="L220" i="13"/>
  <c r="K220" i="13"/>
  <c r="J220" i="13"/>
  <c r="I220" i="13"/>
  <c r="H220" i="13"/>
  <c r="G220" i="13"/>
  <c r="F220" i="13"/>
  <c r="E220" i="13"/>
  <c r="D220" i="13"/>
  <c r="C220" i="13"/>
  <c r="P219" i="13"/>
  <c r="O219" i="13"/>
  <c r="N219" i="13"/>
  <c r="M219" i="13"/>
  <c r="L219" i="13"/>
  <c r="K219" i="13"/>
  <c r="J219" i="13"/>
  <c r="I219" i="13"/>
  <c r="H219" i="13"/>
  <c r="G219" i="13"/>
  <c r="F219" i="13"/>
  <c r="E219" i="13"/>
  <c r="D219" i="13"/>
  <c r="C219" i="13"/>
  <c r="P218" i="13"/>
  <c r="O218" i="13"/>
  <c r="N218" i="13"/>
  <c r="M218" i="13"/>
  <c r="L218" i="13"/>
  <c r="K218" i="13"/>
  <c r="J218" i="13"/>
  <c r="I218" i="13"/>
  <c r="H218" i="13"/>
  <c r="G218" i="13"/>
  <c r="F218" i="13"/>
  <c r="E218" i="13"/>
  <c r="D218" i="13"/>
  <c r="C218" i="13"/>
  <c r="P217" i="13"/>
  <c r="O217" i="13"/>
  <c r="N217" i="13"/>
  <c r="M217" i="13"/>
  <c r="L217" i="13"/>
  <c r="K217" i="13"/>
  <c r="J217" i="13"/>
  <c r="I217" i="13"/>
  <c r="H217" i="13"/>
  <c r="G217" i="13"/>
  <c r="F217" i="13"/>
  <c r="E217" i="13"/>
  <c r="D217" i="13"/>
  <c r="C217" i="13"/>
  <c r="P216" i="13"/>
  <c r="O216" i="13"/>
  <c r="N216" i="13"/>
  <c r="M216" i="13"/>
  <c r="L216" i="13"/>
  <c r="K216" i="13"/>
  <c r="J216" i="13"/>
  <c r="I216" i="13"/>
  <c r="H216" i="13"/>
  <c r="G216" i="13"/>
  <c r="F216" i="13"/>
  <c r="E216" i="13"/>
  <c r="D216" i="13"/>
  <c r="C216" i="13"/>
  <c r="P215" i="13"/>
  <c r="O215" i="13"/>
  <c r="N215" i="13"/>
  <c r="M215" i="13"/>
  <c r="L215" i="13"/>
  <c r="K215" i="13"/>
  <c r="J215" i="13"/>
  <c r="I215" i="13"/>
  <c r="H215" i="13"/>
  <c r="G215" i="13"/>
  <c r="F215" i="13"/>
  <c r="E215" i="13"/>
  <c r="D215" i="13"/>
  <c r="C215" i="13"/>
  <c r="P214" i="13"/>
  <c r="O214" i="13"/>
  <c r="N214" i="13"/>
  <c r="M214" i="13"/>
  <c r="L214" i="13"/>
  <c r="K214" i="13"/>
  <c r="J214" i="13"/>
  <c r="I214" i="13"/>
  <c r="H214" i="13"/>
  <c r="G214" i="13"/>
  <c r="F214" i="13"/>
  <c r="E214" i="13"/>
  <c r="D214" i="13"/>
  <c r="C214" i="13"/>
  <c r="P213" i="13"/>
  <c r="O213" i="13"/>
  <c r="N213" i="13"/>
  <c r="M213" i="13"/>
  <c r="L213" i="13"/>
  <c r="K213" i="13"/>
  <c r="J213" i="13"/>
  <c r="I213" i="13"/>
  <c r="H213" i="13"/>
  <c r="G213" i="13"/>
  <c r="F213" i="13"/>
  <c r="E213" i="13"/>
  <c r="D213" i="13"/>
  <c r="C213" i="13"/>
  <c r="P212" i="13"/>
  <c r="O212" i="13"/>
  <c r="N212" i="13"/>
  <c r="M212" i="13"/>
  <c r="L212" i="13"/>
  <c r="K212" i="13"/>
  <c r="J212" i="13"/>
  <c r="I212" i="13"/>
  <c r="H212" i="13"/>
  <c r="G212" i="13"/>
  <c r="F212" i="13"/>
  <c r="E212" i="13"/>
  <c r="D212" i="13"/>
  <c r="C212" i="13"/>
  <c r="P211" i="13"/>
  <c r="O211" i="13"/>
  <c r="N211" i="13"/>
  <c r="M211" i="13"/>
  <c r="L211" i="13"/>
  <c r="K211" i="13"/>
  <c r="J211" i="13"/>
  <c r="I211" i="13"/>
  <c r="H211" i="13"/>
  <c r="G211" i="13"/>
  <c r="F211" i="13"/>
  <c r="E211" i="13"/>
  <c r="D211" i="13"/>
  <c r="C211" i="13"/>
  <c r="P210" i="13"/>
  <c r="O210" i="13"/>
  <c r="N210" i="13"/>
  <c r="M210" i="13"/>
  <c r="L210" i="13"/>
  <c r="K210" i="13"/>
  <c r="J210" i="13"/>
  <c r="I210" i="13"/>
  <c r="H210" i="13"/>
  <c r="G210" i="13"/>
  <c r="F210" i="13"/>
  <c r="E210" i="13"/>
  <c r="D210" i="13"/>
  <c r="C210" i="13"/>
  <c r="P209" i="13"/>
  <c r="O209" i="13"/>
  <c r="N209" i="13"/>
  <c r="M209" i="13"/>
  <c r="L209" i="13"/>
  <c r="K209" i="13"/>
  <c r="J209" i="13"/>
  <c r="I209" i="13"/>
  <c r="H209" i="13"/>
  <c r="G209" i="13"/>
  <c r="F209" i="13"/>
  <c r="E209" i="13"/>
  <c r="D209" i="13"/>
  <c r="C209" i="13"/>
  <c r="P208" i="13"/>
  <c r="O208" i="13"/>
  <c r="N208" i="13"/>
  <c r="M208" i="13"/>
  <c r="L208" i="13"/>
  <c r="K208" i="13"/>
  <c r="J208" i="13"/>
  <c r="I208" i="13"/>
  <c r="H208" i="13"/>
  <c r="G208" i="13"/>
  <c r="F208" i="13"/>
  <c r="E208" i="13"/>
  <c r="D208" i="13"/>
  <c r="C208" i="13"/>
  <c r="P207" i="13"/>
  <c r="O207" i="13"/>
  <c r="N207" i="13"/>
  <c r="M207" i="13"/>
  <c r="L207" i="13"/>
  <c r="K207" i="13"/>
  <c r="J207" i="13"/>
  <c r="I207" i="13"/>
  <c r="H207" i="13"/>
  <c r="G207" i="13"/>
  <c r="F207" i="13"/>
  <c r="E207" i="13"/>
  <c r="D207" i="13"/>
  <c r="C207" i="13"/>
  <c r="P206" i="13"/>
  <c r="O206" i="13"/>
  <c r="N206" i="13"/>
  <c r="M206" i="13"/>
  <c r="L206" i="13"/>
  <c r="K206" i="13"/>
  <c r="J206" i="13"/>
  <c r="I206" i="13"/>
  <c r="H206" i="13"/>
  <c r="G206" i="13"/>
  <c r="F206" i="13"/>
  <c r="E206" i="13"/>
  <c r="D206" i="13"/>
  <c r="C206" i="13"/>
  <c r="P205" i="13"/>
  <c r="O205" i="13"/>
  <c r="N205" i="13"/>
  <c r="M205" i="13"/>
  <c r="L205" i="13"/>
  <c r="K205" i="13"/>
  <c r="J205" i="13"/>
  <c r="I205" i="13"/>
  <c r="H205" i="13"/>
  <c r="G205" i="13"/>
  <c r="F205" i="13"/>
  <c r="E205" i="13"/>
  <c r="D205" i="13"/>
  <c r="C205" i="13"/>
  <c r="P204" i="13"/>
  <c r="O204" i="13"/>
  <c r="N204" i="13"/>
  <c r="M204" i="13"/>
  <c r="L204" i="13"/>
  <c r="K204" i="13"/>
  <c r="J204" i="13"/>
  <c r="I204" i="13"/>
  <c r="H204" i="13"/>
  <c r="G204" i="13"/>
  <c r="F204" i="13"/>
  <c r="E204" i="13"/>
  <c r="D204" i="13"/>
  <c r="C204" i="13"/>
  <c r="P203" i="13"/>
  <c r="O203" i="13"/>
  <c r="N203" i="13"/>
  <c r="M203" i="13"/>
  <c r="L203" i="13"/>
  <c r="K203" i="13"/>
  <c r="J203" i="13"/>
  <c r="I203" i="13"/>
  <c r="H203" i="13"/>
  <c r="G203" i="13"/>
  <c r="F203" i="13"/>
  <c r="E203" i="13"/>
  <c r="D203" i="13"/>
  <c r="C203" i="13"/>
  <c r="P202" i="13"/>
  <c r="O202" i="13"/>
  <c r="N202" i="13"/>
  <c r="M202" i="13"/>
  <c r="L202" i="13"/>
  <c r="K202" i="13"/>
  <c r="J202" i="13"/>
  <c r="I202" i="13"/>
  <c r="H202" i="13"/>
  <c r="G202" i="13"/>
  <c r="F202" i="13"/>
  <c r="E202" i="13"/>
  <c r="D202" i="13"/>
  <c r="C202" i="13"/>
  <c r="P201" i="13"/>
  <c r="O201" i="13"/>
  <c r="N201" i="13"/>
  <c r="M201" i="13"/>
  <c r="L201" i="13"/>
  <c r="K201" i="13"/>
  <c r="J201" i="13"/>
  <c r="I201" i="13"/>
  <c r="H201" i="13"/>
  <c r="G201" i="13"/>
  <c r="F201" i="13"/>
  <c r="E201" i="13"/>
  <c r="D201" i="13"/>
  <c r="C201" i="13"/>
  <c r="P200" i="13"/>
  <c r="O200" i="13"/>
  <c r="N200" i="13"/>
  <c r="M200" i="13"/>
  <c r="L200" i="13"/>
  <c r="K200" i="13"/>
  <c r="J200" i="13"/>
  <c r="I200" i="13"/>
  <c r="H200" i="13"/>
  <c r="G200" i="13"/>
  <c r="F200" i="13"/>
  <c r="E200" i="13"/>
  <c r="D200" i="13"/>
  <c r="C200" i="13"/>
  <c r="P199" i="13"/>
  <c r="O199" i="13"/>
  <c r="N199" i="13"/>
  <c r="M199" i="13"/>
  <c r="L199" i="13"/>
  <c r="K199" i="13"/>
  <c r="J199" i="13"/>
  <c r="I199" i="13"/>
  <c r="H199" i="13"/>
  <c r="G199" i="13"/>
  <c r="F199" i="13"/>
  <c r="E199" i="13"/>
  <c r="D199" i="13"/>
  <c r="C199" i="13"/>
  <c r="P198" i="13"/>
  <c r="O198" i="13"/>
  <c r="N198" i="13"/>
  <c r="M198" i="13"/>
  <c r="L198" i="13"/>
  <c r="K198" i="13"/>
  <c r="J198" i="13"/>
  <c r="I198" i="13"/>
  <c r="H198" i="13"/>
  <c r="G198" i="13"/>
  <c r="F198" i="13"/>
  <c r="E198" i="13"/>
  <c r="D198" i="13"/>
  <c r="C198" i="13"/>
  <c r="P197" i="13"/>
  <c r="O197" i="13"/>
  <c r="N197" i="13"/>
  <c r="M197" i="13"/>
  <c r="L197" i="13"/>
  <c r="K197" i="13"/>
  <c r="J197" i="13"/>
  <c r="I197" i="13"/>
  <c r="H197" i="13"/>
  <c r="G197" i="13"/>
  <c r="F197" i="13"/>
  <c r="E197" i="13"/>
  <c r="D197" i="13"/>
  <c r="C197" i="13"/>
  <c r="P196" i="13"/>
  <c r="O196" i="13"/>
  <c r="N196" i="13"/>
  <c r="M196" i="13"/>
  <c r="L196" i="13"/>
  <c r="K196" i="13"/>
  <c r="J196" i="13"/>
  <c r="I196" i="13"/>
  <c r="H196" i="13"/>
  <c r="G196" i="13"/>
  <c r="F196" i="13"/>
  <c r="E196" i="13"/>
  <c r="D196" i="13"/>
  <c r="C196" i="13"/>
  <c r="P195" i="13"/>
  <c r="O195" i="13"/>
  <c r="N195" i="13"/>
  <c r="M195" i="13"/>
  <c r="L195" i="13"/>
  <c r="K195" i="13"/>
  <c r="J195" i="13"/>
  <c r="I195" i="13"/>
  <c r="H195" i="13"/>
  <c r="G195" i="13"/>
  <c r="F195" i="13"/>
  <c r="E195" i="13"/>
  <c r="D195" i="13"/>
  <c r="C195" i="13"/>
  <c r="P194" i="13"/>
  <c r="O194" i="13"/>
  <c r="N194" i="13"/>
  <c r="M194" i="13"/>
  <c r="L194" i="13"/>
  <c r="K194" i="13"/>
  <c r="J194" i="13"/>
  <c r="I194" i="13"/>
  <c r="H194" i="13"/>
  <c r="G194" i="13"/>
  <c r="F194" i="13"/>
  <c r="E194" i="13"/>
  <c r="D194" i="13"/>
  <c r="C194" i="13"/>
  <c r="P193" i="13"/>
  <c r="O193" i="13"/>
  <c r="N193" i="13"/>
  <c r="M193" i="13"/>
  <c r="L193" i="13"/>
  <c r="K193" i="13"/>
  <c r="J193" i="13"/>
  <c r="I193" i="13"/>
  <c r="H193" i="13"/>
  <c r="G193" i="13"/>
  <c r="F193" i="13"/>
  <c r="E193" i="13"/>
  <c r="D193" i="13"/>
  <c r="C193" i="13"/>
  <c r="P192" i="13"/>
  <c r="O192" i="13"/>
  <c r="N192" i="13"/>
  <c r="M192" i="13"/>
  <c r="L192" i="13"/>
  <c r="K192" i="13"/>
  <c r="J192" i="13"/>
  <c r="I192" i="13"/>
  <c r="H192" i="13"/>
  <c r="G192" i="13"/>
  <c r="F192" i="13"/>
  <c r="E192" i="13"/>
  <c r="D192" i="13"/>
  <c r="C192" i="13"/>
  <c r="P191" i="13"/>
  <c r="O191" i="13"/>
  <c r="N191" i="13"/>
  <c r="M191" i="13"/>
  <c r="L191" i="13"/>
  <c r="K191" i="13"/>
  <c r="J191" i="13"/>
  <c r="I191" i="13"/>
  <c r="H191" i="13"/>
  <c r="G191" i="13"/>
  <c r="F191" i="13"/>
  <c r="E191" i="13"/>
  <c r="D191" i="13"/>
  <c r="C191" i="13"/>
  <c r="P190" i="13"/>
  <c r="O190" i="13"/>
  <c r="N190" i="13"/>
  <c r="M190" i="13"/>
  <c r="L190" i="13"/>
  <c r="K190" i="13"/>
  <c r="J190" i="13"/>
  <c r="I190" i="13"/>
  <c r="H190" i="13"/>
  <c r="G190" i="13"/>
  <c r="F190" i="13"/>
  <c r="E190" i="13"/>
  <c r="D190" i="13"/>
  <c r="C190" i="13"/>
  <c r="P189" i="13"/>
  <c r="O189" i="13"/>
  <c r="N189" i="13"/>
  <c r="M189" i="13"/>
  <c r="L189" i="13"/>
  <c r="K189" i="13"/>
  <c r="J189" i="13"/>
  <c r="I189" i="13"/>
  <c r="H189" i="13"/>
  <c r="G189" i="13"/>
  <c r="F189" i="13"/>
  <c r="E189" i="13"/>
  <c r="D189" i="13"/>
  <c r="C189" i="13"/>
  <c r="P188" i="13"/>
  <c r="O188" i="13"/>
  <c r="N188" i="13"/>
  <c r="M188" i="13"/>
  <c r="L188" i="13"/>
  <c r="K188" i="13"/>
  <c r="J188" i="13"/>
  <c r="I188" i="13"/>
  <c r="H188" i="13"/>
  <c r="G188" i="13"/>
  <c r="F188" i="13"/>
  <c r="E188" i="13"/>
  <c r="D188" i="13"/>
  <c r="C188" i="13"/>
  <c r="P187" i="13"/>
  <c r="O187" i="13"/>
  <c r="N187" i="13"/>
  <c r="M187" i="13"/>
  <c r="L187" i="13"/>
  <c r="K187" i="13"/>
  <c r="J187" i="13"/>
  <c r="I187" i="13"/>
  <c r="H187" i="13"/>
  <c r="G187" i="13"/>
  <c r="F187" i="13"/>
  <c r="E187" i="13"/>
  <c r="D187" i="13"/>
  <c r="C187" i="13"/>
  <c r="P186" i="13"/>
  <c r="O186" i="13"/>
  <c r="N186" i="13"/>
  <c r="M186" i="13"/>
  <c r="L186" i="13"/>
  <c r="K186" i="13"/>
  <c r="J186" i="13"/>
  <c r="I186" i="13"/>
  <c r="H186" i="13"/>
  <c r="G186" i="13"/>
  <c r="F186" i="13"/>
  <c r="E186" i="13"/>
  <c r="D186" i="13"/>
  <c r="C186" i="13"/>
  <c r="P185" i="13"/>
  <c r="O185" i="13"/>
  <c r="N185" i="13"/>
  <c r="M185" i="13"/>
  <c r="L185" i="13"/>
  <c r="K185" i="13"/>
  <c r="J185" i="13"/>
  <c r="I185" i="13"/>
  <c r="H185" i="13"/>
  <c r="G185" i="13"/>
  <c r="F185" i="13"/>
  <c r="E185" i="13"/>
  <c r="D185" i="13"/>
  <c r="C185" i="13"/>
  <c r="P184" i="13"/>
  <c r="O184" i="13"/>
  <c r="N184" i="13"/>
  <c r="M184" i="13"/>
  <c r="L184" i="13"/>
  <c r="K184" i="13"/>
  <c r="J184" i="13"/>
  <c r="I184" i="13"/>
  <c r="H184" i="13"/>
  <c r="G184" i="13"/>
  <c r="F184" i="13"/>
  <c r="E184" i="13"/>
  <c r="D184" i="13"/>
  <c r="C184" i="13"/>
  <c r="P183" i="13"/>
  <c r="O183" i="13"/>
  <c r="N183" i="13"/>
  <c r="M183" i="13"/>
  <c r="L183" i="13"/>
  <c r="K183" i="13"/>
  <c r="J183" i="13"/>
  <c r="I183" i="13"/>
  <c r="H183" i="13"/>
  <c r="G183" i="13"/>
  <c r="F183" i="13"/>
  <c r="E183" i="13"/>
  <c r="D183" i="13"/>
  <c r="C183" i="13"/>
  <c r="P182" i="13"/>
  <c r="O182" i="13"/>
  <c r="N182" i="13"/>
  <c r="M182" i="13"/>
  <c r="L182" i="13"/>
  <c r="K182" i="13"/>
  <c r="J182" i="13"/>
  <c r="I182" i="13"/>
  <c r="H182" i="13"/>
  <c r="G182" i="13"/>
  <c r="F182" i="13"/>
  <c r="E182" i="13"/>
  <c r="D182" i="13"/>
  <c r="C182" i="13"/>
  <c r="P181" i="13"/>
  <c r="O181" i="13"/>
  <c r="N181" i="13"/>
  <c r="M181" i="13"/>
  <c r="L181" i="13"/>
  <c r="K181" i="13"/>
  <c r="J181" i="13"/>
  <c r="I181" i="13"/>
  <c r="H181" i="13"/>
  <c r="G181" i="13"/>
  <c r="F181" i="13"/>
  <c r="E181" i="13"/>
  <c r="D181" i="13"/>
  <c r="C181" i="13"/>
  <c r="P180" i="13"/>
  <c r="O180" i="13"/>
  <c r="N180" i="13"/>
  <c r="M180" i="13"/>
  <c r="L180" i="13"/>
  <c r="K180" i="13"/>
  <c r="J180" i="13"/>
  <c r="I180" i="13"/>
  <c r="H180" i="13"/>
  <c r="G180" i="13"/>
  <c r="F180" i="13"/>
  <c r="E180" i="13"/>
  <c r="D180" i="13"/>
  <c r="C180" i="13"/>
  <c r="P179" i="13"/>
  <c r="O179" i="13"/>
  <c r="N179" i="13"/>
  <c r="M179" i="13"/>
  <c r="L179" i="13"/>
  <c r="K179" i="13"/>
  <c r="J179" i="13"/>
  <c r="I179" i="13"/>
  <c r="H179" i="13"/>
  <c r="G179" i="13"/>
  <c r="F179" i="13"/>
  <c r="E179" i="13"/>
  <c r="D179" i="13"/>
  <c r="C179" i="13"/>
  <c r="P178" i="13"/>
  <c r="O178" i="13"/>
  <c r="N178" i="13"/>
  <c r="M178" i="13"/>
  <c r="L178" i="13"/>
  <c r="K178" i="13"/>
  <c r="J178" i="13"/>
  <c r="I178" i="13"/>
  <c r="H178" i="13"/>
  <c r="G178" i="13"/>
  <c r="F178" i="13"/>
  <c r="E178" i="13"/>
  <c r="D178" i="13"/>
  <c r="C178" i="13"/>
  <c r="P177" i="13"/>
  <c r="O177" i="13"/>
  <c r="N177" i="13"/>
  <c r="M177" i="13"/>
  <c r="L177" i="13"/>
  <c r="K177" i="13"/>
  <c r="J177" i="13"/>
  <c r="I177" i="13"/>
  <c r="H177" i="13"/>
  <c r="G177" i="13"/>
  <c r="F177" i="13"/>
  <c r="E177" i="13"/>
  <c r="D177" i="13"/>
  <c r="C177" i="13"/>
  <c r="P176" i="13"/>
  <c r="O176" i="13"/>
  <c r="N176" i="13"/>
  <c r="M176" i="13"/>
  <c r="L176" i="13"/>
  <c r="K176" i="13"/>
  <c r="J176" i="13"/>
  <c r="I176" i="13"/>
  <c r="H176" i="13"/>
  <c r="G176" i="13"/>
  <c r="F176" i="13"/>
  <c r="E176" i="13"/>
  <c r="D176" i="13"/>
  <c r="C176" i="13"/>
  <c r="P175" i="13"/>
  <c r="O175" i="13"/>
  <c r="N175" i="13"/>
  <c r="M175" i="13"/>
  <c r="L175" i="13"/>
  <c r="K175" i="13"/>
  <c r="J175" i="13"/>
  <c r="I175" i="13"/>
  <c r="H175" i="13"/>
  <c r="G175" i="13"/>
  <c r="F175" i="13"/>
  <c r="E175" i="13"/>
  <c r="D175" i="13"/>
  <c r="C175" i="13"/>
  <c r="P174" i="13"/>
  <c r="O174" i="13"/>
  <c r="N174" i="13"/>
  <c r="M174" i="13"/>
  <c r="L174" i="13"/>
  <c r="K174" i="13"/>
  <c r="J174" i="13"/>
  <c r="I174" i="13"/>
  <c r="H174" i="13"/>
  <c r="G174" i="13"/>
  <c r="F174" i="13"/>
  <c r="E174" i="13"/>
  <c r="D174" i="13"/>
  <c r="C174" i="13"/>
  <c r="P173" i="13"/>
  <c r="O173" i="13"/>
  <c r="N173" i="13"/>
  <c r="M173" i="13"/>
  <c r="L173" i="13"/>
  <c r="K173" i="13"/>
  <c r="J173" i="13"/>
  <c r="I173" i="13"/>
  <c r="H173" i="13"/>
  <c r="G173" i="13"/>
  <c r="F173" i="13"/>
  <c r="E173" i="13"/>
  <c r="D173" i="13"/>
  <c r="C173" i="13"/>
  <c r="P172" i="13"/>
  <c r="O172" i="13"/>
  <c r="N172" i="13"/>
  <c r="M172" i="13"/>
  <c r="L172" i="13"/>
  <c r="K172" i="13"/>
  <c r="J172" i="13"/>
  <c r="I172" i="13"/>
  <c r="H172" i="13"/>
  <c r="G172" i="13"/>
  <c r="F172" i="13"/>
  <c r="E172" i="13"/>
  <c r="D172" i="13"/>
  <c r="C172" i="13"/>
  <c r="P171" i="13"/>
  <c r="O171" i="13"/>
  <c r="N171" i="13"/>
  <c r="M171" i="13"/>
  <c r="L171" i="13"/>
  <c r="K171" i="13"/>
  <c r="J171" i="13"/>
  <c r="I171" i="13"/>
  <c r="H171" i="13"/>
  <c r="G171" i="13"/>
  <c r="F171" i="13"/>
  <c r="E171" i="13"/>
  <c r="D171" i="13"/>
  <c r="C171" i="13"/>
  <c r="P170" i="13"/>
  <c r="O170" i="13"/>
  <c r="N170" i="13"/>
  <c r="M170" i="13"/>
  <c r="L170" i="13"/>
  <c r="K170" i="13"/>
  <c r="J170" i="13"/>
  <c r="I170" i="13"/>
  <c r="H170" i="13"/>
  <c r="G170" i="13"/>
  <c r="F170" i="13"/>
  <c r="E170" i="13"/>
  <c r="D170" i="13"/>
  <c r="C170" i="13"/>
  <c r="P169" i="13"/>
  <c r="O169" i="13"/>
  <c r="N169" i="13"/>
  <c r="M169" i="13"/>
  <c r="L169" i="13"/>
  <c r="K169" i="13"/>
  <c r="J169" i="13"/>
  <c r="I169" i="13"/>
  <c r="H169" i="13"/>
  <c r="G169" i="13"/>
  <c r="F169" i="13"/>
  <c r="E169" i="13"/>
  <c r="D169" i="13"/>
  <c r="C169" i="13"/>
  <c r="P168" i="13"/>
  <c r="O168" i="13"/>
  <c r="N168" i="13"/>
  <c r="M168" i="13"/>
  <c r="L168" i="13"/>
  <c r="K168" i="13"/>
  <c r="J168" i="13"/>
  <c r="I168" i="13"/>
  <c r="H168" i="13"/>
  <c r="G168" i="13"/>
  <c r="F168" i="13"/>
  <c r="E168" i="13"/>
  <c r="D168" i="13"/>
  <c r="C168" i="13"/>
  <c r="P167" i="13"/>
  <c r="O167" i="13"/>
  <c r="N167" i="13"/>
  <c r="M167" i="13"/>
  <c r="L167" i="13"/>
  <c r="K167" i="13"/>
  <c r="J167" i="13"/>
  <c r="I167" i="13"/>
  <c r="H167" i="13"/>
  <c r="G167" i="13"/>
  <c r="F167" i="13"/>
  <c r="E167" i="13"/>
  <c r="D167" i="13"/>
  <c r="C167" i="13"/>
  <c r="P166" i="13"/>
  <c r="O166" i="13"/>
  <c r="N166" i="13"/>
  <c r="M166" i="13"/>
  <c r="L166" i="13"/>
  <c r="K166" i="13"/>
  <c r="J166" i="13"/>
  <c r="I166" i="13"/>
  <c r="H166" i="13"/>
  <c r="G166" i="13"/>
  <c r="F166" i="13"/>
  <c r="E166" i="13"/>
  <c r="D166" i="13"/>
  <c r="C166" i="13"/>
  <c r="P165" i="13"/>
  <c r="O165" i="13"/>
  <c r="N165" i="13"/>
  <c r="M165" i="13"/>
  <c r="L165" i="13"/>
  <c r="K165" i="13"/>
  <c r="J165" i="13"/>
  <c r="I165" i="13"/>
  <c r="H165" i="13"/>
  <c r="G165" i="13"/>
  <c r="F165" i="13"/>
  <c r="E165" i="13"/>
  <c r="D165" i="13"/>
  <c r="C165" i="13"/>
  <c r="P164" i="13"/>
  <c r="O164" i="13"/>
  <c r="N164" i="13"/>
  <c r="M164" i="13"/>
  <c r="L164" i="13"/>
  <c r="K164" i="13"/>
  <c r="J164" i="13"/>
  <c r="I164" i="13"/>
  <c r="H164" i="13"/>
  <c r="G164" i="13"/>
  <c r="F164" i="13"/>
  <c r="E164" i="13"/>
  <c r="D164" i="13"/>
  <c r="C164" i="13"/>
  <c r="P163" i="13"/>
  <c r="O163" i="13"/>
  <c r="N163" i="13"/>
  <c r="M163" i="13"/>
  <c r="L163" i="13"/>
  <c r="K163" i="13"/>
  <c r="J163" i="13"/>
  <c r="I163" i="13"/>
  <c r="H163" i="13"/>
  <c r="G163" i="13"/>
  <c r="F163" i="13"/>
  <c r="E163" i="13"/>
  <c r="D163" i="13"/>
  <c r="C163" i="13"/>
  <c r="P162" i="13"/>
  <c r="O162" i="13"/>
  <c r="N162" i="13"/>
  <c r="M162" i="13"/>
  <c r="L162" i="13"/>
  <c r="K162" i="13"/>
  <c r="J162" i="13"/>
  <c r="I162" i="13"/>
  <c r="H162" i="13"/>
  <c r="G162" i="13"/>
  <c r="F162" i="13"/>
  <c r="E162" i="13"/>
  <c r="D162" i="13"/>
  <c r="C162" i="13"/>
  <c r="P161" i="13"/>
  <c r="O161" i="13"/>
  <c r="N161" i="13"/>
  <c r="M161" i="13"/>
  <c r="L161" i="13"/>
  <c r="K161" i="13"/>
  <c r="J161" i="13"/>
  <c r="I161" i="13"/>
  <c r="H161" i="13"/>
  <c r="G161" i="13"/>
  <c r="F161" i="13"/>
  <c r="E161" i="13"/>
  <c r="D161" i="13"/>
  <c r="C161" i="13"/>
  <c r="P160" i="13"/>
  <c r="O160" i="13"/>
  <c r="N160" i="13"/>
  <c r="M160" i="13"/>
  <c r="L160" i="13"/>
  <c r="K160" i="13"/>
  <c r="J160" i="13"/>
  <c r="I160" i="13"/>
  <c r="H160" i="13"/>
  <c r="G160" i="13"/>
  <c r="F160" i="13"/>
  <c r="E160" i="13"/>
  <c r="D160" i="13"/>
  <c r="C160" i="13"/>
  <c r="P159" i="13"/>
  <c r="O159" i="13"/>
  <c r="N159" i="13"/>
  <c r="M159" i="13"/>
  <c r="L159" i="13"/>
  <c r="K159" i="13"/>
  <c r="J159" i="13"/>
  <c r="I159" i="13"/>
  <c r="H159" i="13"/>
  <c r="G159" i="13"/>
  <c r="F159" i="13"/>
  <c r="E159" i="13"/>
  <c r="D159" i="13"/>
  <c r="C159" i="13"/>
  <c r="P158" i="13"/>
  <c r="O158" i="13"/>
  <c r="N158" i="13"/>
  <c r="M158" i="13"/>
  <c r="L158" i="13"/>
  <c r="K158" i="13"/>
  <c r="J158" i="13"/>
  <c r="I158" i="13"/>
  <c r="H158" i="13"/>
  <c r="G158" i="13"/>
  <c r="F158" i="13"/>
  <c r="E158" i="13"/>
  <c r="D158" i="13"/>
  <c r="C158" i="13"/>
  <c r="P157" i="13"/>
  <c r="O157" i="13"/>
  <c r="N157" i="13"/>
  <c r="M157" i="13"/>
  <c r="L157" i="13"/>
  <c r="K157" i="13"/>
  <c r="J157" i="13"/>
  <c r="I157" i="13"/>
  <c r="H157" i="13"/>
  <c r="G157" i="13"/>
  <c r="F157" i="13"/>
  <c r="E157" i="13"/>
  <c r="D157" i="13"/>
  <c r="C157" i="13"/>
  <c r="P156" i="13"/>
  <c r="O156" i="13"/>
  <c r="N156" i="13"/>
  <c r="M156" i="13"/>
  <c r="L156" i="13"/>
  <c r="K156" i="13"/>
  <c r="J156" i="13"/>
  <c r="I156" i="13"/>
  <c r="H156" i="13"/>
  <c r="G156" i="13"/>
  <c r="F156" i="13"/>
  <c r="E156" i="13"/>
  <c r="D156" i="13"/>
  <c r="C156" i="13"/>
  <c r="P155" i="13"/>
  <c r="O155" i="13"/>
  <c r="N155" i="13"/>
  <c r="M155" i="13"/>
  <c r="L155" i="13"/>
  <c r="K155" i="13"/>
  <c r="J155" i="13"/>
  <c r="I155" i="13"/>
  <c r="H155" i="13"/>
  <c r="G155" i="13"/>
  <c r="F155" i="13"/>
  <c r="E155" i="13"/>
  <c r="D155" i="13"/>
  <c r="C155" i="13"/>
  <c r="P154" i="13"/>
  <c r="O154" i="13"/>
  <c r="N154" i="13"/>
  <c r="M154" i="13"/>
  <c r="L154" i="13"/>
  <c r="K154" i="13"/>
  <c r="J154" i="13"/>
  <c r="I154" i="13"/>
  <c r="H154" i="13"/>
  <c r="G154" i="13"/>
  <c r="F154" i="13"/>
  <c r="E154" i="13"/>
  <c r="D154" i="13"/>
  <c r="C154" i="13"/>
  <c r="P153" i="13"/>
  <c r="O153" i="13"/>
  <c r="N153" i="13"/>
  <c r="M153" i="13"/>
  <c r="L153" i="13"/>
  <c r="K153" i="13"/>
  <c r="J153" i="13"/>
  <c r="I153" i="13"/>
  <c r="H153" i="13"/>
  <c r="G153" i="13"/>
  <c r="F153" i="13"/>
  <c r="E153" i="13"/>
  <c r="D153" i="13"/>
  <c r="C153" i="13"/>
  <c r="P152" i="13"/>
  <c r="O152" i="13"/>
  <c r="N152" i="13"/>
  <c r="M152" i="13"/>
  <c r="L152" i="13"/>
  <c r="K152" i="13"/>
  <c r="J152" i="13"/>
  <c r="I152" i="13"/>
  <c r="H152" i="13"/>
  <c r="G152" i="13"/>
  <c r="F152" i="13"/>
  <c r="E152" i="13"/>
  <c r="D152" i="13"/>
  <c r="C152" i="13"/>
  <c r="P151" i="13"/>
  <c r="O151" i="13"/>
  <c r="N151" i="13"/>
  <c r="M151" i="13"/>
  <c r="L151" i="13"/>
  <c r="K151" i="13"/>
  <c r="J151" i="13"/>
  <c r="I151" i="13"/>
  <c r="H151" i="13"/>
  <c r="G151" i="13"/>
  <c r="F151" i="13"/>
  <c r="E151" i="13"/>
  <c r="D151" i="13"/>
  <c r="C151" i="13"/>
  <c r="P150" i="13"/>
  <c r="O150" i="13"/>
  <c r="N150" i="13"/>
  <c r="M150" i="13"/>
  <c r="L150" i="13"/>
  <c r="K150" i="13"/>
  <c r="J150" i="13"/>
  <c r="I150" i="13"/>
  <c r="H150" i="13"/>
  <c r="G150" i="13"/>
  <c r="F150" i="13"/>
  <c r="E150" i="13"/>
  <c r="D150" i="13"/>
  <c r="C150" i="13"/>
  <c r="P149" i="13"/>
  <c r="O149" i="13"/>
  <c r="N149" i="13"/>
  <c r="M149" i="13"/>
  <c r="L149" i="13"/>
  <c r="K149" i="13"/>
  <c r="J149" i="13"/>
  <c r="I149" i="13"/>
  <c r="H149" i="13"/>
  <c r="G149" i="13"/>
  <c r="F149" i="13"/>
  <c r="E149" i="13"/>
  <c r="D149" i="13"/>
  <c r="C149" i="13"/>
  <c r="P148" i="13"/>
  <c r="O148" i="13"/>
  <c r="N148" i="13"/>
  <c r="M148" i="13"/>
  <c r="L148" i="13"/>
  <c r="K148" i="13"/>
  <c r="J148" i="13"/>
  <c r="I148" i="13"/>
  <c r="H148" i="13"/>
  <c r="G148" i="13"/>
  <c r="F148" i="13"/>
  <c r="E148" i="13"/>
  <c r="D148" i="13"/>
  <c r="C148" i="13"/>
  <c r="P147" i="13"/>
  <c r="O147" i="13"/>
  <c r="N147" i="13"/>
  <c r="M147" i="13"/>
  <c r="L147" i="13"/>
  <c r="K147" i="13"/>
  <c r="J147" i="13"/>
  <c r="I147" i="13"/>
  <c r="H147" i="13"/>
  <c r="G147" i="13"/>
  <c r="F147" i="13"/>
  <c r="E147" i="13"/>
  <c r="D147" i="13"/>
  <c r="C147" i="13"/>
  <c r="P146" i="13"/>
  <c r="O146" i="13"/>
  <c r="N146" i="13"/>
  <c r="M146" i="13"/>
  <c r="L146" i="13"/>
  <c r="K146" i="13"/>
  <c r="J146" i="13"/>
  <c r="I146" i="13"/>
  <c r="H146" i="13"/>
  <c r="G146" i="13"/>
  <c r="F146" i="13"/>
  <c r="E146" i="13"/>
  <c r="D146" i="13"/>
  <c r="C146" i="13"/>
  <c r="P145" i="13"/>
  <c r="O145" i="13"/>
  <c r="N145" i="13"/>
  <c r="M145" i="13"/>
  <c r="L145" i="13"/>
  <c r="K145" i="13"/>
  <c r="J145" i="13"/>
  <c r="I145" i="13"/>
  <c r="H145" i="13"/>
  <c r="G145" i="13"/>
  <c r="F145" i="13"/>
  <c r="E145" i="13"/>
  <c r="D145" i="13"/>
  <c r="C145" i="13"/>
  <c r="P144" i="13"/>
  <c r="O144" i="13"/>
  <c r="N144" i="13"/>
  <c r="M144" i="13"/>
  <c r="L144" i="13"/>
  <c r="K144" i="13"/>
  <c r="J144" i="13"/>
  <c r="I144" i="13"/>
  <c r="H144" i="13"/>
  <c r="G144" i="13"/>
  <c r="F144" i="13"/>
  <c r="E144" i="13"/>
  <c r="D144" i="13"/>
  <c r="C144" i="13"/>
  <c r="P134" i="13"/>
  <c r="R134" i="13" s="1"/>
  <c r="P60" i="13"/>
  <c r="R60" i="13" s="1"/>
  <c r="P59" i="13"/>
  <c r="Q59" i="13" s="1"/>
  <c r="P52" i="13"/>
  <c r="R52" i="13" s="1"/>
  <c r="R95" i="13" l="1"/>
  <c r="R63" i="13"/>
  <c r="R57" i="13"/>
  <c r="R46" i="13"/>
  <c r="Q41" i="13"/>
  <c r="R38" i="13"/>
  <c r="R30" i="13"/>
  <c r="Q25" i="13"/>
  <c r="R22" i="13"/>
  <c r="R14" i="13"/>
  <c r="R118" i="13"/>
  <c r="Q105" i="13"/>
  <c r="R100" i="13"/>
  <c r="Q73" i="13"/>
  <c r="R68" i="13"/>
  <c r="R26" i="13"/>
  <c r="R132" i="13"/>
  <c r="R102" i="13"/>
  <c r="R70" i="13"/>
  <c r="Q65" i="13"/>
  <c r="R58" i="13"/>
  <c r="R47" i="13"/>
  <c r="R39" i="13"/>
  <c r="R31" i="13"/>
  <c r="R23" i="13"/>
  <c r="R15" i="13"/>
  <c r="R7" i="13"/>
  <c r="R119" i="13"/>
  <c r="R92" i="13"/>
  <c r="Q81" i="13"/>
  <c r="Q113" i="13"/>
  <c r="Q110" i="13"/>
  <c r="Q78" i="13"/>
  <c r="Q55" i="13"/>
  <c r="R103" i="13"/>
  <c r="R71" i="13"/>
  <c r="R54" i="13"/>
  <c r="Q121" i="13"/>
  <c r="R108" i="13"/>
  <c r="Q89" i="13"/>
  <c r="R76" i="13"/>
  <c r="R62" i="13"/>
  <c r="Q129" i="13"/>
  <c r="R116" i="13"/>
  <c r="R131" i="13"/>
  <c r="R123" i="13"/>
  <c r="R115" i="13"/>
  <c r="R107" i="13"/>
  <c r="R99" i="13"/>
  <c r="R91" i="13"/>
  <c r="R83" i="13"/>
  <c r="R75" i="13"/>
  <c r="R67" i="13"/>
  <c r="R128" i="13"/>
  <c r="R120" i="13"/>
  <c r="R112" i="13"/>
  <c r="R104" i="13"/>
  <c r="R96" i="13"/>
  <c r="R88" i="13"/>
  <c r="R80" i="13"/>
  <c r="R72" i="13"/>
  <c r="R64" i="13"/>
  <c r="R133" i="13"/>
  <c r="R125" i="13"/>
  <c r="R117" i="13"/>
  <c r="R109" i="13"/>
  <c r="R101" i="13"/>
  <c r="R93" i="13"/>
  <c r="R85" i="13"/>
  <c r="R77" i="13"/>
  <c r="R69" i="13"/>
  <c r="R61" i="13"/>
  <c r="R130" i="13"/>
  <c r="R122" i="13"/>
  <c r="R114" i="13"/>
  <c r="R106" i="13"/>
  <c r="R98" i="13"/>
  <c r="R90" i="13"/>
  <c r="R82" i="13"/>
  <c r="R74" i="13"/>
  <c r="R66" i="13"/>
  <c r="R59" i="13"/>
  <c r="Q134" i="13"/>
  <c r="Q52" i="13"/>
  <c r="Q60" i="13"/>
  <c r="U5" i="11"/>
  <c r="T6" i="11"/>
  <c r="U6" i="11"/>
  <c r="V6" i="11"/>
  <c r="V7" i="11"/>
  <c r="T8" i="11"/>
  <c r="U8" i="11"/>
  <c r="V8" i="11"/>
  <c r="V5" i="11"/>
  <c r="T5" i="11"/>
  <c r="R35" i="10"/>
  <c r="Q35" i="10"/>
  <c r="P35" i="10"/>
  <c r="O35" i="10"/>
  <c r="N35" i="10"/>
  <c r="M35" i="10"/>
  <c r="N32" i="10"/>
  <c r="O32" i="10"/>
  <c r="P32" i="10"/>
  <c r="Q32" i="10"/>
  <c r="R32" i="10"/>
  <c r="M32" i="10"/>
  <c r="N29" i="10"/>
  <c r="O29" i="10"/>
  <c r="P29" i="10"/>
  <c r="Q29" i="10"/>
  <c r="R29" i="10"/>
  <c r="M29" i="10"/>
  <c r="N18" i="10"/>
  <c r="O18" i="10"/>
  <c r="P18" i="10"/>
  <c r="Q18" i="10"/>
  <c r="R18" i="10"/>
  <c r="M18" i="10"/>
  <c r="N21" i="10"/>
  <c r="O21" i="10"/>
  <c r="P21" i="10"/>
  <c r="Q21" i="10"/>
  <c r="R21" i="10"/>
  <c r="M21" i="10"/>
  <c r="N7" i="10"/>
  <c r="O7" i="10"/>
  <c r="P7" i="10"/>
  <c r="Q7" i="10"/>
  <c r="R7" i="10"/>
  <c r="M7" i="10"/>
  <c r="O10" i="10"/>
  <c r="P10" i="10"/>
  <c r="Q10" i="10"/>
  <c r="R10" i="10"/>
  <c r="N10" i="10"/>
  <c r="N13" i="10" s="1"/>
  <c r="M10" i="10"/>
  <c r="K34" i="10"/>
  <c r="J34" i="10"/>
  <c r="I34" i="10"/>
  <c r="H34" i="10"/>
  <c r="K33" i="10"/>
  <c r="J33" i="10"/>
  <c r="I33" i="10"/>
  <c r="H33" i="10"/>
  <c r="J32" i="10"/>
  <c r="K31" i="10"/>
  <c r="J31" i="10"/>
  <c r="I31" i="10"/>
  <c r="H31" i="10"/>
  <c r="K30" i="10"/>
  <c r="J30" i="10"/>
  <c r="I30" i="10"/>
  <c r="H30" i="10"/>
  <c r="K28" i="10"/>
  <c r="J28" i="10"/>
  <c r="I28" i="10"/>
  <c r="H28" i="10"/>
  <c r="K23" i="10"/>
  <c r="J23" i="10"/>
  <c r="I23" i="10"/>
  <c r="H23" i="10"/>
  <c r="K22" i="10"/>
  <c r="J22" i="10"/>
  <c r="I22" i="10"/>
  <c r="H22" i="10"/>
  <c r="K20" i="10"/>
  <c r="J20" i="10"/>
  <c r="I20" i="10"/>
  <c r="H20" i="10"/>
  <c r="K19" i="10"/>
  <c r="J19" i="10"/>
  <c r="I19" i="10"/>
  <c r="H19" i="10"/>
  <c r="K17" i="10"/>
  <c r="J17" i="10"/>
  <c r="I17" i="10"/>
  <c r="H17" i="10"/>
  <c r="K13" i="10"/>
  <c r="H10" i="10"/>
  <c r="K7" i="10"/>
  <c r="K8" i="10"/>
  <c r="K9" i="10"/>
  <c r="K11" i="10"/>
  <c r="K12" i="10"/>
  <c r="J7" i="10"/>
  <c r="J8" i="10"/>
  <c r="J9" i="10"/>
  <c r="J11" i="10"/>
  <c r="J12" i="10"/>
  <c r="I7" i="10"/>
  <c r="I8" i="10"/>
  <c r="I9" i="10"/>
  <c r="I11" i="10"/>
  <c r="I12" i="10"/>
  <c r="H8" i="10"/>
  <c r="H9" i="10"/>
  <c r="H11" i="10"/>
  <c r="H12" i="10"/>
  <c r="K6" i="10"/>
  <c r="J6" i="10"/>
  <c r="I6" i="10"/>
  <c r="H6" i="10"/>
  <c r="R13" i="10" l="1"/>
  <c r="O13" i="10"/>
  <c r="Q24" i="10"/>
  <c r="M24" i="10"/>
  <c r="O24" i="10"/>
  <c r="M13" i="10"/>
  <c r="Q13" i="10"/>
  <c r="P24" i="10"/>
  <c r="R24" i="10"/>
  <c r="N24" i="10"/>
  <c r="P13" i="10"/>
  <c r="J13" i="10"/>
  <c r="H13" i="10"/>
  <c r="I13" i="10"/>
  <c r="J21" i="10"/>
  <c r="I21" i="10"/>
  <c r="I32" i="10"/>
  <c r="H29" i="10"/>
  <c r="I29" i="10"/>
  <c r="K32" i="10"/>
  <c r="J29" i="10"/>
  <c r="H32" i="10"/>
  <c r="K29" i="10"/>
  <c r="H18" i="10"/>
  <c r="I18" i="10"/>
  <c r="K24" i="10"/>
  <c r="J18" i="10"/>
  <c r="K21" i="10"/>
  <c r="K18" i="10"/>
  <c r="H21" i="10"/>
  <c r="I24" i="10"/>
  <c r="H9" i="9"/>
  <c r="I9" i="9"/>
  <c r="K9" i="9"/>
  <c r="J9" i="9"/>
  <c r="K10" i="10"/>
  <c r="J10" i="10"/>
  <c r="I10" i="10"/>
  <c r="H7" i="10"/>
  <c r="M47" i="7"/>
  <c r="R50" i="7"/>
  <c r="Q50" i="7"/>
  <c r="P50" i="7"/>
  <c r="O50" i="7"/>
  <c r="N50" i="7"/>
  <c r="M50" i="7"/>
  <c r="R49" i="7"/>
  <c r="Q49" i="7"/>
  <c r="P49" i="7"/>
  <c r="O49" i="7"/>
  <c r="N49" i="7"/>
  <c r="M49" i="7"/>
  <c r="R48" i="7"/>
  <c r="Q48" i="7"/>
  <c r="P48" i="7"/>
  <c r="O48" i="7"/>
  <c r="N48" i="7"/>
  <c r="M48" i="7"/>
  <c r="R47" i="7"/>
  <c r="Q47" i="7"/>
  <c r="P47" i="7"/>
  <c r="O47" i="7"/>
  <c r="N47" i="7"/>
  <c r="R20" i="7"/>
  <c r="Q20" i="7"/>
  <c r="P20" i="7"/>
  <c r="O20" i="7"/>
  <c r="N20" i="7"/>
  <c r="M20" i="7"/>
  <c r="R19" i="7"/>
  <c r="Q19" i="7"/>
  <c r="P19" i="7"/>
  <c r="O19" i="7"/>
  <c r="N19" i="7"/>
  <c r="M19" i="7"/>
  <c r="R18" i="7"/>
  <c r="Q18" i="7"/>
  <c r="P18" i="7"/>
  <c r="O18" i="7"/>
  <c r="N18" i="7"/>
  <c r="M18" i="7"/>
  <c r="R17" i="7"/>
  <c r="Q17" i="7"/>
  <c r="P17" i="7"/>
  <c r="O17" i="7"/>
  <c r="N17" i="7"/>
  <c r="M17" i="7"/>
  <c r="P47" i="5"/>
  <c r="N47" i="5"/>
  <c r="M47" i="5"/>
  <c r="R50" i="5"/>
  <c r="Q50" i="5"/>
  <c r="P50" i="5"/>
  <c r="O50" i="5"/>
  <c r="N50" i="5"/>
  <c r="M50" i="5"/>
  <c r="R49" i="5"/>
  <c r="Q49" i="5"/>
  <c r="P49" i="5"/>
  <c r="O49" i="5"/>
  <c r="N49" i="5"/>
  <c r="M49" i="5"/>
  <c r="R48" i="5"/>
  <c r="Q48" i="5"/>
  <c r="P48" i="5"/>
  <c r="O48" i="5"/>
  <c r="N48" i="5"/>
  <c r="M48" i="5"/>
  <c r="R47" i="5"/>
  <c r="Q47" i="5"/>
  <c r="O47" i="5"/>
  <c r="R20" i="5"/>
  <c r="Q20" i="5"/>
  <c r="P20" i="5"/>
  <c r="O20" i="5"/>
  <c r="N20" i="5"/>
  <c r="M20" i="5"/>
  <c r="R19" i="5"/>
  <c r="Q19" i="5"/>
  <c r="P19" i="5"/>
  <c r="O19" i="5"/>
  <c r="N19" i="5"/>
  <c r="M19" i="5"/>
  <c r="R18" i="5"/>
  <c r="Q18" i="5"/>
  <c r="P18" i="5"/>
  <c r="O18" i="5"/>
  <c r="N18" i="5"/>
  <c r="M18" i="5"/>
  <c r="R17" i="5"/>
  <c r="Q17" i="5"/>
  <c r="P17" i="5"/>
  <c r="O17" i="5"/>
  <c r="N17" i="5"/>
  <c r="M17" i="5"/>
  <c r="P46" i="4"/>
  <c r="O46" i="4"/>
  <c r="N46" i="4"/>
  <c r="M46" i="4"/>
  <c r="R49" i="4"/>
  <c r="Q49" i="4"/>
  <c r="P49" i="4"/>
  <c r="O49" i="4"/>
  <c r="N49" i="4"/>
  <c r="M49" i="4"/>
  <c r="R48" i="4"/>
  <c r="Q48" i="4"/>
  <c r="P48" i="4"/>
  <c r="O48" i="4"/>
  <c r="N48" i="4"/>
  <c r="M48" i="4"/>
  <c r="R47" i="4"/>
  <c r="Q47" i="4"/>
  <c r="P47" i="4"/>
  <c r="O47" i="4"/>
  <c r="N47" i="4"/>
  <c r="M47" i="4"/>
  <c r="R46" i="4"/>
  <c r="Q46" i="4"/>
  <c r="N20" i="4"/>
  <c r="O20" i="4"/>
  <c r="P20" i="4"/>
  <c r="Q20" i="4"/>
  <c r="R20" i="4"/>
  <c r="M20" i="4"/>
  <c r="R18" i="4"/>
  <c r="R19" i="4"/>
  <c r="R17" i="4"/>
  <c r="Q18" i="4"/>
  <c r="Q19" i="4"/>
  <c r="Q17" i="4"/>
  <c r="P18" i="4"/>
  <c r="P19" i="4"/>
  <c r="P17" i="4"/>
  <c r="O18" i="4"/>
  <c r="O19" i="4"/>
  <c r="O17" i="4"/>
  <c r="N18" i="4"/>
  <c r="N19" i="4"/>
  <c r="N17" i="4"/>
  <c r="M18" i="4"/>
  <c r="M19" i="4"/>
  <c r="M17" i="4"/>
  <c r="K21" i="9"/>
  <c r="J21" i="9"/>
  <c r="I21" i="9"/>
  <c r="H21" i="9"/>
  <c r="K20" i="9"/>
  <c r="J20" i="9"/>
  <c r="I20" i="9"/>
  <c r="H20" i="9"/>
  <c r="K19" i="9"/>
  <c r="J19" i="9"/>
  <c r="I19" i="9"/>
  <c r="H19" i="9"/>
  <c r="I15" i="9"/>
  <c r="H15" i="9"/>
  <c r="K15" i="9"/>
  <c r="K14" i="9"/>
  <c r="J14" i="9"/>
  <c r="I14" i="9"/>
  <c r="H14" i="9"/>
  <c r="K13" i="9"/>
  <c r="J13" i="9"/>
  <c r="I13" i="9"/>
  <c r="H13" i="9"/>
  <c r="K8" i="9"/>
  <c r="J8" i="9"/>
  <c r="I8" i="9"/>
  <c r="H8" i="9"/>
  <c r="K7" i="9"/>
  <c r="J7" i="9"/>
  <c r="I7" i="9"/>
  <c r="H7" i="9"/>
  <c r="K35" i="10" l="1"/>
  <c r="I35" i="10"/>
  <c r="J35" i="10"/>
  <c r="H35" i="10"/>
  <c r="H24" i="10"/>
  <c r="J24" i="10"/>
  <c r="J15" i="9"/>
  <c r="R42" i="7" l="1"/>
  <c r="Q42" i="7"/>
  <c r="P42" i="7"/>
  <c r="O42" i="7"/>
  <c r="N42" i="7"/>
  <c r="L42" i="7"/>
  <c r="K42" i="7"/>
  <c r="J42" i="7"/>
  <c r="I42" i="7"/>
  <c r="H42" i="7"/>
  <c r="F42" i="7"/>
  <c r="E42" i="7"/>
  <c r="D42" i="7"/>
  <c r="C42" i="7"/>
  <c r="B42" i="7"/>
  <c r="R12" i="7"/>
  <c r="Q12" i="7"/>
  <c r="P12" i="7"/>
  <c r="O12" i="7"/>
  <c r="N12" i="7"/>
  <c r="L12" i="7"/>
  <c r="K12" i="7"/>
  <c r="J12" i="7"/>
  <c r="I12" i="7"/>
  <c r="H12" i="7"/>
  <c r="E12" i="7"/>
  <c r="D12" i="7"/>
  <c r="C12" i="7"/>
  <c r="B12" i="7"/>
  <c r="R42" i="5"/>
  <c r="Q42" i="5"/>
  <c r="P42" i="5"/>
  <c r="O42" i="5"/>
  <c r="N42" i="5"/>
  <c r="L42" i="5"/>
  <c r="K42" i="5"/>
  <c r="J42" i="5"/>
  <c r="I42" i="5"/>
  <c r="H42" i="5"/>
  <c r="F42" i="5"/>
  <c r="E42" i="5"/>
  <c r="D42" i="5"/>
  <c r="C42" i="5"/>
  <c r="B42" i="5"/>
  <c r="R12" i="5"/>
  <c r="Q12" i="5"/>
  <c r="P12" i="5"/>
  <c r="O12" i="5"/>
  <c r="N12" i="5"/>
  <c r="L12" i="5"/>
  <c r="K12" i="5"/>
  <c r="J12" i="5"/>
  <c r="I12" i="5"/>
  <c r="H12" i="5"/>
  <c r="F12" i="5"/>
  <c r="E12" i="5"/>
  <c r="D12" i="5"/>
  <c r="C12" i="5"/>
  <c r="B12" i="5"/>
  <c r="D8" i="2"/>
  <c r="E8" i="2"/>
  <c r="F8" i="2"/>
  <c r="G8" i="2"/>
  <c r="D12" i="2"/>
  <c r="E12" i="2"/>
  <c r="F12" i="2"/>
  <c r="D24" i="2"/>
  <c r="E24" i="2"/>
  <c r="F24" i="2"/>
  <c r="G24" i="2"/>
  <c r="D16" i="2"/>
  <c r="E16" i="2"/>
  <c r="F16" i="2"/>
  <c r="G16" i="2"/>
  <c r="D31" i="2"/>
  <c r="E31" i="2"/>
  <c r="F31" i="2"/>
  <c r="G31" i="2"/>
  <c r="D35" i="2"/>
  <c r="E35" i="2"/>
  <c r="F35" i="2"/>
  <c r="G35" i="2"/>
  <c r="D39" i="2"/>
  <c r="E39" i="2"/>
  <c r="F39" i="2"/>
  <c r="G39" i="2"/>
  <c r="D47" i="2"/>
  <c r="E47" i="2"/>
  <c r="F47" i="2"/>
  <c r="G47" i="2"/>
  <c r="D54" i="2"/>
  <c r="E54" i="2"/>
  <c r="F54" i="2"/>
  <c r="D58" i="2"/>
  <c r="E58" i="2"/>
  <c r="F58" i="2"/>
  <c r="D70" i="2"/>
  <c r="E70" i="2"/>
  <c r="F70" i="2"/>
  <c r="G70" i="2"/>
  <c r="D62" i="2"/>
  <c r="E62" i="2"/>
  <c r="F62" i="2"/>
  <c r="G62" i="2"/>
  <c r="D70" i="3"/>
  <c r="E70" i="3"/>
  <c r="F70" i="3"/>
  <c r="G70" i="3"/>
  <c r="D62" i="3"/>
  <c r="E62" i="3"/>
  <c r="F62" i="3"/>
  <c r="G62" i="3"/>
  <c r="D58" i="3"/>
  <c r="E58" i="3"/>
  <c r="F58" i="3"/>
  <c r="G54" i="3"/>
  <c r="D54" i="3"/>
  <c r="E54" i="3"/>
  <c r="F54" i="3"/>
  <c r="D47" i="3"/>
  <c r="E47" i="3"/>
  <c r="F47" i="3"/>
  <c r="G47" i="3"/>
  <c r="D39" i="3"/>
  <c r="E39" i="3"/>
  <c r="F39" i="3"/>
  <c r="G39" i="3"/>
  <c r="D35" i="3"/>
  <c r="E35" i="3"/>
  <c r="F35" i="3"/>
  <c r="G35" i="3"/>
  <c r="D31" i="3"/>
  <c r="E31" i="3"/>
  <c r="F31" i="3"/>
  <c r="G31" i="3"/>
  <c r="D24" i="3"/>
  <c r="E24" i="3"/>
  <c r="F24" i="3"/>
  <c r="G24" i="3"/>
  <c r="D16" i="3"/>
  <c r="E16" i="3"/>
  <c r="F16" i="3"/>
  <c r="D12" i="3"/>
  <c r="E12" i="3"/>
  <c r="F12" i="3"/>
  <c r="D8" i="3"/>
  <c r="E8" i="3"/>
  <c r="F8" i="3"/>
  <c r="G8" i="3"/>
  <c r="C58" i="2"/>
  <c r="C70" i="2"/>
  <c r="C62" i="2"/>
  <c r="C54" i="2"/>
  <c r="C47" i="2"/>
  <c r="C39" i="2"/>
  <c r="C35" i="2"/>
  <c r="C31" i="2"/>
  <c r="C24" i="2"/>
  <c r="C16" i="2"/>
  <c r="C12" i="2"/>
  <c r="C54" i="1"/>
  <c r="D54" i="1"/>
  <c r="E54" i="1"/>
  <c r="F54" i="1"/>
  <c r="G54" i="1"/>
  <c r="H54" i="1"/>
  <c r="G54" i="2" s="1"/>
  <c r="C70" i="3"/>
  <c r="C62" i="3"/>
  <c r="C58" i="3"/>
  <c r="C47" i="3"/>
  <c r="C39" i="3"/>
  <c r="C35" i="3"/>
  <c r="C31" i="3"/>
  <c r="C24" i="3"/>
  <c r="C16" i="3"/>
  <c r="C12" i="3"/>
  <c r="C8" i="3"/>
  <c r="C40" i="3"/>
  <c r="C41" i="3"/>
  <c r="C42" i="3"/>
  <c r="C43" i="3"/>
  <c r="C8" i="2"/>
  <c r="L50" i="4"/>
  <c r="L51" i="4"/>
  <c r="R41" i="4"/>
  <c r="Q41" i="4"/>
  <c r="P41" i="4"/>
  <c r="O41" i="4"/>
  <c r="N41" i="4"/>
  <c r="L41" i="4"/>
  <c r="K41" i="4"/>
  <c r="J41" i="4"/>
  <c r="I41" i="4"/>
  <c r="H41" i="4"/>
  <c r="F41" i="4"/>
  <c r="E41" i="4"/>
  <c r="D41" i="4"/>
  <c r="C41" i="4"/>
  <c r="B41" i="4"/>
  <c r="R12" i="4"/>
  <c r="P12" i="4"/>
  <c r="O12" i="4"/>
  <c r="N12" i="4"/>
  <c r="L12" i="4"/>
  <c r="J12" i="4"/>
  <c r="I12" i="4"/>
  <c r="H12" i="4"/>
  <c r="F12" i="4"/>
  <c r="D12" i="4"/>
  <c r="C12" i="4"/>
  <c r="B12" i="4"/>
  <c r="G69" i="3"/>
  <c r="F69" i="3"/>
  <c r="E69" i="3"/>
  <c r="D69" i="3"/>
  <c r="C69" i="3"/>
  <c r="G68" i="3"/>
  <c r="F68" i="3"/>
  <c r="E68" i="3"/>
  <c r="D68" i="3"/>
  <c r="C68" i="3"/>
  <c r="G67" i="3"/>
  <c r="F67" i="3"/>
  <c r="E67" i="3"/>
  <c r="D67" i="3"/>
  <c r="C67" i="3"/>
  <c r="G66" i="3"/>
  <c r="F66" i="3"/>
  <c r="E66" i="3"/>
  <c r="D66" i="3"/>
  <c r="C66" i="3"/>
  <c r="G65" i="3"/>
  <c r="F65" i="3"/>
  <c r="E65" i="3"/>
  <c r="D65" i="3"/>
  <c r="C65" i="3"/>
  <c r="G64" i="3"/>
  <c r="F64" i="3"/>
  <c r="E64" i="3"/>
  <c r="D64" i="3"/>
  <c r="C64" i="3"/>
  <c r="G63" i="3"/>
  <c r="F63" i="3"/>
  <c r="E63" i="3"/>
  <c r="D63" i="3"/>
  <c r="C63" i="3"/>
  <c r="G61" i="3"/>
  <c r="F61" i="3"/>
  <c r="E61" i="3"/>
  <c r="D61" i="3"/>
  <c r="C61" i="3"/>
  <c r="G60" i="3"/>
  <c r="F60" i="3"/>
  <c r="E60" i="3"/>
  <c r="D60" i="3"/>
  <c r="C60" i="3"/>
  <c r="G59" i="3"/>
  <c r="F59" i="3"/>
  <c r="E59" i="3"/>
  <c r="D59" i="3"/>
  <c r="C59" i="3"/>
  <c r="G57" i="3"/>
  <c r="F57" i="3"/>
  <c r="E57" i="3"/>
  <c r="D57" i="3"/>
  <c r="C57" i="3"/>
  <c r="F56" i="3"/>
  <c r="E56" i="3"/>
  <c r="D56" i="3"/>
  <c r="C56" i="3"/>
  <c r="G55" i="3"/>
  <c r="F55" i="3"/>
  <c r="E55" i="3"/>
  <c r="D55" i="3"/>
  <c r="C55" i="3"/>
  <c r="G53" i="3"/>
  <c r="F53" i="3"/>
  <c r="E53" i="3"/>
  <c r="D53" i="3"/>
  <c r="C53" i="3"/>
  <c r="G52" i="3"/>
  <c r="F52" i="3"/>
  <c r="E52" i="3"/>
  <c r="D52" i="3"/>
  <c r="C52" i="3"/>
  <c r="G51" i="3"/>
  <c r="F51" i="3"/>
  <c r="E51" i="3"/>
  <c r="D51" i="3"/>
  <c r="C51" i="3"/>
  <c r="G46" i="3"/>
  <c r="F46" i="3"/>
  <c r="E46" i="3"/>
  <c r="D46" i="3"/>
  <c r="C46" i="3"/>
  <c r="G45" i="3"/>
  <c r="F45" i="3"/>
  <c r="E45" i="3"/>
  <c r="D45" i="3"/>
  <c r="C45" i="3"/>
  <c r="G44" i="3"/>
  <c r="F44" i="3"/>
  <c r="E44" i="3"/>
  <c r="D44" i="3"/>
  <c r="C44" i="3"/>
  <c r="G43" i="3"/>
  <c r="F43" i="3"/>
  <c r="E43" i="3"/>
  <c r="D43" i="3"/>
  <c r="G42" i="3"/>
  <c r="F42" i="3"/>
  <c r="E42" i="3"/>
  <c r="D42" i="3"/>
  <c r="G41" i="3"/>
  <c r="F41" i="3"/>
  <c r="E41" i="3"/>
  <c r="D41" i="3"/>
  <c r="G40" i="3"/>
  <c r="F40" i="3"/>
  <c r="E40" i="3"/>
  <c r="D40" i="3"/>
  <c r="G38" i="3"/>
  <c r="F38" i="3"/>
  <c r="E38" i="3"/>
  <c r="D38" i="3"/>
  <c r="C38" i="3"/>
  <c r="G37" i="3"/>
  <c r="F37" i="3"/>
  <c r="E37" i="3"/>
  <c r="D37" i="3"/>
  <c r="C37" i="3"/>
  <c r="G36" i="3"/>
  <c r="F36" i="3"/>
  <c r="E36" i="3"/>
  <c r="D36" i="3"/>
  <c r="C36" i="3"/>
  <c r="F34" i="3"/>
  <c r="E34" i="3"/>
  <c r="D34" i="3"/>
  <c r="C34" i="3"/>
  <c r="G33" i="3"/>
  <c r="F33" i="3"/>
  <c r="E33" i="3"/>
  <c r="D33" i="3"/>
  <c r="C33" i="3"/>
  <c r="G32" i="3"/>
  <c r="F32" i="3"/>
  <c r="E32" i="3"/>
  <c r="D32" i="3"/>
  <c r="C32" i="3"/>
  <c r="G30" i="3"/>
  <c r="F30" i="3"/>
  <c r="E30" i="3"/>
  <c r="D30" i="3"/>
  <c r="C30" i="3"/>
  <c r="G29" i="3"/>
  <c r="F29" i="3"/>
  <c r="E29" i="3"/>
  <c r="D29" i="3"/>
  <c r="C29" i="3"/>
  <c r="G28" i="3"/>
  <c r="F28" i="3"/>
  <c r="E28" i="3"/>
  <c r="D28" i="3"/>
  <c r="C28" i="3"/>
  <c r="G23" i="3"/>
  <c r="F23" i="3"/>
  <c r="E23" i="3"/>
  <c r="D23" i="3"/>
  <c r="C23" i="3"/>
  <c r="G22" i="3"/>
  <c r="F22" i="3"/>
  <c r="E22" i="3"/>
  <c r="D22" i="3"/>
  <c r="C22" i="3"/>
  <c r="G21" i="3"/>
  <c r="F21" i="3"/>
  <c r="E21" i="3"/>
  <c r="D21" i="3"/>
  <c r="C21" i="3"/>
  <c r="G15" i="3"/>
  <c r="F15" i="3"/>
  <c r="E15" i="3"/>
  <c r="D15" i="3"/>
  <c r="C15" i="3"/>
  <c r="G14" i="3"/>
  <c r="F14" i="3"/>
  <c r="E14" i="3"/>
  <c r="D14" i="3"/>
  <c r="C14" i="3"/>
  <c r="G13" i="3"/>
  <c r="F13" i="3"/>
  <c r="E13" i="3"/>
  <c r="D13" i="3"/>
  <c r="C13" i="3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C20" i="3"/>
  <c r="C19" i="3"/>
  <c r="C18" i="3"/>
  <c r="C17" i="3"/>
  <c r="C7" i="3"/>
  <c r="C6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7" i="3"/>
  <c r="F7" i="3"/>
  <c r="E7" i="3"/>
  <c r="D7" i="3"/>
  <c r="G6" i="3"/>
  <c r="F6" i="3"/>
  <c r="E6" i="3"/>
  <c r="D6" i="3"/>
  <c r="G5" i="3"/>
  <c r="F5" i="3"/>
  <c r="E5" i="3"/>
  <c r="D5" i="3"/>
  <c r="C5" i="3"/>
  <c r="G15" i="2"/>
  <c r="H57" i="1"/>
  <c r="G57" i="1"/>
  <c r="F57" i="2" s="1"/>
  <c r="F57" i="1"/>
  <c r="E57" i="1"/>
  <c r="D57" i="1"/>
  <c r="C57" i="1"/>
  <c r="C57" i="2" s="1"/>
  <c r="H56" i="1"/>
  <c r="H58" i="1" s="1"/>
  <c r="G58" i="2" s="1"/>
  <c r="G56" i="1"/>
  <c r="G58" i="1" s="1"/>
  <c r="F56" i="1"/>
  <c r="F58" i="1" s="1"/>
  <c r="E56" i="1"/>
  <c r="D56" i="2" s="1"/>
  <c r="D56" i="1"/>
  <c r="D58" i="1" s="1"/>
  <c r="C56" i="1"/>
  <c r="C58" i="1" s="1"/>
  <c r="H55" i="1"/>
  <c r="G55" i="1"/>
  <c r="F55" i="2" s="1"/>
  <c r="F55" i="1"/>
  <c r="E55" i="1"/>
  <c r="D55" i="1"/>
  <c r="C55" i="1"/>
  <c r="E12" i="1"/>
  <c r="H11" i="1"/>
  <c r="G11" i="1"/>
  <c r="F11" i="2" s="1"/>
  <c r="F11" i="1"/>
  <c r="E11" i="1"/>
  <c r="D11" i="1"/>
  <c r="C11" i="1"/>
  <c r="C11" i="2" s="1"/>
  <c r="H10" i="1"/>
  <c r="H12" i="1" s="1"/>
  <c r="G12" i="2" s="1"/>
  <c r="G10" i="1"/>
  <c r="G12" i="1" s="1"/>
  <c r="F10" i="1"/>
  <c r="F12" i="1" s="1"/>
  <c r="E10" i="1"/>
  <c r="D10" i="2" s="1"/>
  <c r="D10" i="1"/>
  <c r="D12" i="1" s="1"/>
  <c r="C10" i="1"/>
  <c r="C12" i="1" s="1"/>
  <c r="G9" i="1"/>
  <c r="F9" i="1"/>
  <c r="E9" i="1"/>
  <c r="D9" i="1"/>
  <c r="C9" i="1"/>
  <c r="C9" i="2" s="1"/>
  <c r="E11" i="2"/>
  <c r="D11" i="2"/>
  <c r="G10" i="2"/>
  <c r="E10" i="2"/>
  <c r="C33" i="1"/>
  <c r="D33" i="1"/>
  <c r="E33" i="1"/>
  <c r="F33" i="1"/>
  <c r="F33" i="2" s="1"/>
  <c r="G33" i="1"/>
  <c r="H33" i="1"/>
  <c r="C34" i="1"/>
  <c r="D34" i="1"/>
  <c r="E34" i="1"/>
  <c r="F34" i="1"/>
  <c r="G34" i="1"/>
  <c r="H34" i="1"/>
  <c r="G34" i="3" s="1"/>
  <c r="E32" i="1"/>
  <c r="F32" i="1"/>
  <c r="G32" i="1"/>
  <c r="F32" i="2" s="1"/>
  <c r="H32" i="1"/>
  <c r="G32" i="2" s="1"/>
  <c r="D32" i="1"/>
  <c r="C32" i="1"/>
  <c r="C35" i="1" s="1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5" i="2"/>
  <c r="D55" i="2"/>
  <c r="E55" i="2"/>
  <c r="G55" i="2"/>
  <c r="C56" i="2"/>
  <c r="F56" i="2"/>
  <c r="D57" i="2"/>
  <c r="E57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C69" i="2"/>
  <c r="D69" i="2"/>
  <c r="E69" i="2"/>
  <c r="F69" i="2"/>
  <c r="G69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3" i="2"/>
  <c r="D33" i="2"/>
  <c r="C33" i="2"/>
  <c r="E32" i="2"/>
  <c r="D32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1" i="2"/>
  <c r="C10" i="2"/>
  <c r="E9" i="2"/>
  <c r="D9" i="2"/>
  <c r="C5" i="2"/>
  <c r="D5" i="2"/>
  <c r="E5" i="2"/>
  <c r="F5" i="2"/>
  <c r="G5" i="2"/>
  <c r="C6" i="2"/>
  <c r="D6" i="2"/>
  <c r="E6" i="2"/>
  <c r="F6" i="2"/>
  <c r="G6" i="2"/>
  <c r="C7" i="2"/>
  <c r="D7" i="2"/>
  <c r="E7" i="2"/>
  <c r="F7" i="2"/>
  <c r="G7" i="2"/>
  <c r="F19" i="2"/>
  <c r="G19" i="2"/>
  <c r="C20" i="2"/>
  <c r="D20" i="2"/>
  <c r="E20" i="2"/>
  <c r="F20" i="2"/>
  <c r="G20" i="2"/>
  <c r="H70" i="1"/>
  <c r="G70" i="1"/>
  <c r="F70" i="1"/>
  <c r="E70" i="1"/>
  <c r="D70" i="1"/>
  <c r="C70" i="1"/>
  <c r="G69" i="1"/>
  <c r="F69" i="1"/>
  <c r="E69" i="1"/>
  <c r="C69" i="1"/>
  <c r="H66" i="1"/>
  <c r="G66" i="1"/>
  <c r="F66" i="1"/>
  <c r="E66" i="1"/>
  <c r="D66" i="1"/>
  <c r="C66" i="1"/>
  <c r="H65" i="1"/>
  <c r="G65" i="1"/>
  <c r="F65" i="1"/>
  <c r="E65" i="1"/>
  <c r="D65" i="1"/>
  <c r="H62" i="1"/>
  <c r="G62" i="1"/>
  <c r="F62" i="1"/>
  <c r="E62" i="1"/>
  <c r="D62" i="1"/>
  <c r="C62" i="1"/>
  <c r="G61" i="1"/>
  <c r="D61" i="1"/>
  <c r="C61" i="1"/>
  <c r="G53" i="1"/>
  <c r="F53" i="1"/>
  <c r="E53" i="1"/>
  <c r="D53" i="1"/>
  <c r="C53" i="1"/>
  <c r="H47" i="1"/>
  <c r="G47" i="1"/>
  <c r="F47" i="1"/>
  <c r="E47" i="1"/>
  <c r="D47" i="1"/>
  <c r="C47" i="1"/>
  <c r="G46" i="1"/>
  <c r="F46" i="1"/>
  <c r="D46" i="1"/>
  <c r="C46" i="1"/>
  <c r="H43" i="1"/>
  <c r="G43" i="1"/>
  <c r="F43" i="1"/>
  <c r="E43" i="1"/>
  <c r="D43" i="1"/>
  <c r="C43" i="1"/>
  <c r="H42" i="1"/>
  <c r="G42" i="1"/>
  <c r="F42" i="1"/>
  <c r="E42" i="1"/>
  <c r="D42" i="1"/>
  <c r="C42" i="1"/>
  <c r="H39" i="1"/>
  <c r="G39" i="1"/>
  <c r="F39" i="1"/>
  <c r="E39" i="1"/>
  <c r="D39" i="1"/>
  <c r="C39" i="1"/>
  <c r="G38" i="1"/>
  <c r="F38" i="1"/>
  <c r="E38" i="1"/>
  <c r="D38" i="1"/>
  <c r="C38" i="1"/>
  <c r="G35" i="1"/>
  <c r="E35" i="1"/>
  <c r="D35" i="1"/>
  <c r="E34" i="2"/>
  <c r="H31" i="1"/>
  <c r="G31" i="1"/>
  <c r="F31" i="1"/>
  <c r="E31" i="1"/>
  <c r="D31" i="1"/>
  <c r="C31" i="1"/>
  <c r="F30" i="1"/>
  <c r="E30" i="1"/>
  <c r="D30" i="1"/>
  <c r="H24" i="1"/>
  <c r="G24" i="1"/>
  <c r="F24" i="1"/>
  <c r="E24" i="1"/>
  <c r="D24" i="1"/>
  <c r="C24" i="1"/>
  <c r="E23" i="1"/>
  <c r="H20" i="1"/>
  <c r="G20" i="1"/>
  <c r="F20" i="1"/>
  <c r="E20" i="1"/>
  <c r="D20" i="1"/>
  <c r="C20" i="1"/>
  <c r="H19" i="1"/>
  <c r="G19" i="1"/>
  <c r="H16" i="1"/>
  <c r="G16" i="3" s="1"/>
  <c r="G16" i="1"/>
  <c r="F16" i="1"/>
  <c r="E16" i="1"/>
  <c r="D16" i="1"/>
  <c r="C16" i="1"/>
  <c r="H8" i="1"/>
  <c r="G8" i="1"/>
  <c r="F8" i="1"/>
  <c r="E8" i="1"/>
  <c r="D8" i="1"/>
  <c r="C8" i="1"/>
  <c r="G12" i="3" l="1"/>
  <c r="G56" i="2"/>
  <c r="G58" i="3"/>
  <c r="G56" i="3"/>
  <c r="G34" i="2"/>
  <c r="C54" i="3"/>
  <c r="E58" i="1"/>
  <c r="E56" i="2"/>
  <c r="G57" i="2"/>
  <c r="F9" i="2"/>
  <c r="F10" i="2"/>
  <c r="E33" i="2"/>
  <c r="F35" i="1"/>
  <c r="D34" i="2"/>
  <c r="H35" i="1"/>
  <c r="F34" i="2"/>
  <c r="C34" i="2"/>
  <c r="C32" i="2"/>
</calcChain>
</file>

<file path=xl/sharedStrings.xml><?xml version="1.0" encoding="utf-8"?>
<sst xmlns="http://schemas.openxmlformats.org/spreadsheetml/2006/main" count="857" uniqueCount="232">
  <si>
    <t>Rilevazione sulle forze di lavoro dell’ISTAT - Elaborazione CGIL e Provincia di Ravenna - Servizio Statistica</t>
  </si>
  <si>
    <t>Ravenna</t>
  </si>
  <si>
    <t>Occupati (15-89 anni)</t>
  </si>
  <si>
    <t>m</t>
  </si>
  <si>
    <t>f</t>
  </si>
  <si>
    <t xml:space="preserve">tot. </t>
  </si>
  <si>
    <t>dif. gen.</t>
  </si>
  <si>
    <t>tot.</t>
  </si>
  <si>
    <t>Forze di lavoro (15-89anni)</t>
  </si>
  <si>
    <t>Inattivi (15-64 anni)</t>
  </si>
  <si>
    <t>Inattivi (15-74 anni)</t>
  </si>
  <si>
    <t>Emilia-Romagna</t>
  </si>
  <si>
    <t>Italia</t>
  </si>
  <si>
    <t>var. 2018-2019</t>
  </si>
  <si>
    <t>var. 2020-2019</t>
  </si>
  <si>
    <t>var 2021-2020</t>
  </si>
  <si>
    <t>var.2022-2021</t>
  </si>
  <si>
    <t>var. 2023 -2022</t>
  </si>
  <si>
    <t>Rilevazione sulle forze di lavoro dell’ISTAT - Elaborazione: Provincia di Ravenna - Servizio Statistica</t>
  </si>
  <si>
    <t>Persone in cerca di occupazione (15-89 anni)</t>
  </si>
  <si>
    <t>Tasso di occupazione (20-64) per genere in provincia di Ravenna, Emilia-Romagna, Italia. Valori percentuali.</t>
  </si>
  <si>
    <t xml:space="preserve">Dimensione : Lavoro e conciliazione tempi di vita </t>
  </si>
  <si>
    <t>Tema: Lavoro</t>
  </si>
  <si>
    <t>Sottotema: Occupazione</t>
  </si>
  <si>
    <t>Indicatore: Tasso di occupazione (20-64anni)</t>
  </si>
  <si>
    <t>Tasso di occupazione (15-29 anni)per genere in provincia di Ravenna, Emilia-Romagna, Italia. Valori percentuali.</t>
  </si>
  <si>
    <t>Indicatore: Tasso di occupazione (15-29anni)</t>
  </si>
  <si>
    <t>Tasso di disoccupazione (15-74 anni)per genere in provincia di Ravenna,  Emilia-Romagna, Italia. Valori percentuali.</t>
  </si>
  <si>
    <t>Sottotema: Disoccupazione</t>
  </si>
  <si>
    <t>Indicatore: Tasso di disoccupazione (15-74anni)</t>
  </si>
  <si>
    <t>Tasso di disoccupazione (15-34 anni)per genere in provincia di Ravenna, Emilia-Romagna, Italia. Valori percentuali.</t>
  </si>
  <si>
    <t>Tema: Mercato del lavoro</t>
  </si>
  <si>
    <t>Indicatore: Tasso di disoccupazione (15-34anni)</t>
  </si>
  <si>
    <t>Tasso di inattività (15-74 anni)per genere in provincia di Ravenna, Emilia-Romagna, Italia. Valori percentuali.</t>
  </si>
  <si>
    <t>Sottotema: Partecipazione</t>
  </si>
  <si>
    <t>Indicatore: Tasso di inattività (15-74anni)</t>
  </si>
  <si>
    <t>Tasso di inattività (15-29 anni)per genere in provincia di Ravenna, Emilia-Romagna, Italia. Valori percentuali.</t>
  </si>
  <si>
    <t>Indicatore: Tasso di inattività (15-29anni)</t>
  </si>
  <si>
    <t>dati in valore asssoluto (migliaia) e variazione %</t>
  </si>
  <si>
    <t>Valore assoluto</t>
  </si>
  <si>
    <t>Var. 2023 su 2022</t>
  </si>
  <si>
    <t>Var. 2023 su 2019</t>
  </si>
  <si>
    <t xml:space="preserve">Valore </t>
  </si>
  <si>
    <t>%</t>
  </si>
  <si>
    <t>Dipendenti</t>
  </si>
  <si>
    <t>Indipendenti</t>
  </si>
  <si>
    <t>Totale</t>
  </si>
  <si>
    <t>Occupati, disoccupati, forze di lavoro, inattivi per sesso in provincia di Ravenna, Emilia-Romagna, Italia. Anni 2018-2023. Valori assoluti (in migliaia)</t>
  </si>
  <si>
    <t>Occupati, disoccupati, forze di lavoro, inattivi per sesso in provincia di Ravenna, Emilia-Romagna, Italia. Anni 2018-2023 Valori in migliaia. Per la differenza di genere p.p.</t>
  </si>
  <si>
    <t>Occupati, disoccupati, forze di lavoro, inattivi per sesso in provincia di Ravenna, Emilia-Romagna, Italia. Anni 2018-2023 Valori percentuali.</t>
  </si>
  <si>
    <t>Occupati dipendenti per carattere dell'occupazione  in provincia di Ravenna, Emilia-Romagna, Italia.</t>
  </si>
  <si>
    <t>Dati in valore asssoluto (migliaia) e variazione %</t>
  </si>
  <si>
    <t>p.p.</t>
  </si>
  <si>
    <t xml:space="preserve"> Ravenna </t>
  </si>
  <si>
    <t xml:space="preserve">E-R </t>
  </si>
  <si>
    <t>Ita</t>
  </si>
  <si>
    <t>dif. gen. (v.as)</t>
  </si>
  <si>
    <t>Agricoltura, silvicoltura e pesca</t>
  </si>
  <si>
    <t>Costruzioni</t>
  </si>
  <si>
    <t>altre attività dei servizi</t>
  </si>
  <si>
    <t>Industria</t>
  </si>
  <si>
    <t>di cui Industria in senso stretto</t>
  </si>
  <si>
    <t>Servizi</t>
  </si>
  <si>
    <t xml:space="preserve"> di cui commercio, alberghi e ristoranti</t>
  </si>
  <si>
    <t>Occupazione in provincia di Ravenna, Emilia-Romagna, Italia per attività economica</t>
  </si>
  <si>
    <t/>
  </si>
  <si>
    <t>Totale (calcolo con tutti i decimali)</t>
  </si>
  <si>
    <t xml:space="preserve"> </t>
  </si>
  <si>
    <t xml:space="preserve">Ore autorizzate agli operai </t>
  </si>
  <si>
    <t xml:space="preserve">Ore autorizzate agli impiegati </t>
  </si>
  <si>
    <t xml:space="preserve">Totale ore autorizzate </t>
  </si>
  <si>
    <t xml:space="preserve">- </t>
  </si>
  <si>
    <t xml:space="preserve">Fonte: Inps - Osservatorio sulle ore autorizzate di Cassa Integrazione Guadagni </t>
  </si>
  <si>
    <t>Variazione % rispetto anno 2022</t>
  </si>
  <si>
    <t>Cassa Integrazione Guadagni in provincia di Ravenna per tipo di intervento. Anni  2018-2023.</t>
  </si>
  <si>
    <t xml:space="preserve"> Tipo intervento </t>
  </si>
  <si>
    <t>C. in Deroga</t>
  </si>
  <si>
    <t xml:space="preserve"> C.  Int. Ordinaria</t>
  </si>
  <si>
    <t>C. Straordinaria</t>
  </si>
  <si>
    <t>Errori campionari</t>
  </si>
  <si>
    <t>REGIONI E PROVINCE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</si>
  <si>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</si>
  <si>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</si>
  <si>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</si>
  <si>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</si>
  <si>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</si>
  <si>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</si>
  <si>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</si>
  <si>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</si>
  <si>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</si>
  <si>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</si>
  <si>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PIEMONTE</t>
  </si>
  <si>
    <t>La formula da applicare per calcolare l'errore è:</t>
  </si>
  <si>
    <t>Torino</t>
  </si>
  <si>
    <t>Vercelli</t>
  </si>
  <si>
    <t>Novara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</si>
  <si>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</si>
  <si>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t>Cuneo</t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</si>
  <si>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</si>
  <si>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t>Asti</t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</si>
  <si>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</si>
  <si>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>Alessandria</t>
  </si>
  <si>
    <t xml:space="preserve">          l'errore campionario.</t>
  </si>
  <si>
    <t>Biella</t>
  </si>
  <si>
    <t>Verbano-Cusio-Ossola</t>
  </si>
  <si>
    <t>Si noti che modificando il valore di interesse nella colonna relativa alla stima (espressa</t>
  </si>
  <si>
    <t>VALLE D'AOSTA</t>
  </si>
  <si>
    <t>in migliaia), verrà automaticamente calcolato l'errore campionario e l'intervallo di confidenza</t>
  </si>
  <si>
    <t>Aosta</t>
  </si>
  <si>
    <t>al 95%.</t>
  </si>
  <si>
    <t>LOMBARDIA</t>
  </si>
  <si>
    <t>Come esemplificazione, in basso sono riportate le stime dell'errore campionario</t>
  </si>
  <si>
    <t>Varese</t>
  </si>
  <si>
    <t>corrispondenti a prefissati livelli di stima di una frequenza assoluta (espressa in migliaia) per</t>
  </si>
  <si>
    <t>Como</t>
  </si>
  <si>
    <t>ciascun dettaglio territoriale.</t>
  </si>
  <si>
    <t>Sondrio</t>
  </si>
  <si>
    <t>Milano</t>
  </si>
  <si>
    <t>Si sconsiglia l'utilizzo di stime a cui corrisponde un elevato errore campionario, ad esempio</t>
  </si>
  <si>
    <t>Bergamo</t>
  </si>
  <si>
    <t>superiore al 25%.</t>
  </si>
  <si>
    <t>Brescia</t>
  </si>
  <si>
    <t>Pavia</t>
  </si>
  <si>
    <t>Cremona</t>
  </si>
  <si>
    <t>Mantova</t>
  </si>
  <si>
    <t>Lecco</t>
  </si>
  <si>
    <t>Lodi</t>
  </si>
  <si>
    <t>Monza e della Brianza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</si>
  <si>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</si>
  <si>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</si>
  <si>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</si>
  <si>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</si>
  <si>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</si>
  <si>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</si>
  <si>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</si>
  <si>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</si>
  <si>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</si>
  <si>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</si>
  <si>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</si>
  <si>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</si>
  <si>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</si>
  <si>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</si>
  <si>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</si>
  <si>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</si>
  <si>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</si>
  <si>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</si>
  <si>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</si>
  <si>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</si>
  <si>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</si>
  <si>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</si>
  <si>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</si>
  <si>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</si>
  <si>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</si>
  <si>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</si>
  <si>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</si>
  <si>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</si>
  <si>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Forlì</t>
  </si>
  <si>
    <t>Rimini</t>
  </si>
  <si>
    <t>TOSCANA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</si>
  <si>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</si>
  <si>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</si>
  <si>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</si>
  <si>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</si>
  <si>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</si>
  <si>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</si>
  <si>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</si>
  <si>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</si>
  <si>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</si>
  <si>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</si>
  <si>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</si>
  <si>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</si>
  <si>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</si>
  <si>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</si>
  <si>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</si>
  <si>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</si>
  <si>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</si>
  <si>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</si>
  <si>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Fermo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</si>
  <si>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</si>
  <si>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</si>
  <si>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</si>
  <si>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</si>
  <si>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</si>
  <si>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</si>
  <si>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</si>
  <si>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</si>
  <si>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</si>
  <si>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</si>
  <si>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</si>
  <si>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</si>
  <si>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</si>
  <si>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</si>
  <si>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</si>
  <si>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</si>
  <si>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</si>
  <si>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</si>
  <si>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</si>
  <si>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</si>
  <si>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</si>
  <si>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</si>
  <si>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</si>
  <si>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</si>
  <si>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</si>
  <si>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</si>
  <si>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Barletta-Andria-Trani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</si>
  <si>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</si>
  <si>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</si>
  <si>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</si>
  <si>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</si>
  <si>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</si>
  <si>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</si>
  <si>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</si>
  <si>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</si>
  <si>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</si>
  <si>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</si>
  <si>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</si>
  <si>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</si>
  <si>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</si>
  <si>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</si>
  <si>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</si>
  <si>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</si>
  <si>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</si>
  <si>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</si>
  <si>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</si>
  <si>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</si>
  <si>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</si>
  <si>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</si>
  <si>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</si>
  <si>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</si>
  <si>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Sud-Sardegna</t>
  </si>
  <si>
    <t>ITALIA</t>
  </si>
  <si>
    <t>STIME ED ERRORI RELATIVI PERCENTUALI (le stime sono espresse in migliaia)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</si>
</sst>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.0"/>
    <numFmt numFmtId="166" formatCode="0.0"/>
    <numFmt numFmtId="167" formatCode="_-* #,##0.00\ _€_-;\-* #,##0.00\ _€_-;_-* &quot;-&quot;??\ _€_-;_-@_-"/>
    <numFmt numFmtId="168" formatCode="#,##0.0_ ;\-#,##0.0\ "/>
    <numFmt numFmtId="169" formatCode="0.0000"/>
  </numFmts>
  <fonts count="4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color theme="1"/>
      <name val="Arial Narrow"/>
      <family val="2"/>
    </font>
    <font>
      <sz val="10"/>
      <name val="Arial"/>
      <family val="2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1F497D"/>
      <name val="Arial Narrow"/>
      <family val="2"/>
    </font>
    <font>
      <b/>
      <sz val="11"/>
      <color theme="3"/>
      <name val="Arial Narrow"/>
      <family val="2"/>
    </font>
    <font>
      <sz val="10"/>
      <name val="Arial Narrow"/>
      <family val="2"/>
    </font>
    <font>
      <sz val="9"/>
      <color rgb="FF666666"/>
      <name val="Arial Narrow"/>
      <family val="2"/>
    </font>
    <font>
      <sz val="11"/>
      <color theme="0"/>
      <name val="Arial Narrow"/>
      <family val="2"/>
    </font>
    <font>
      <sz val="11"/>
      <color theme="3"/>
      <name val="Arial Narrow"/>
      <family val="2"/>
    </font>
    <font>
      <sz val="8"/>
      <name val="Arial"/>
      <family val="2"/>
    </font>
    <font>
      <vertAlign val="superscript"/>
      <sz val="10"/>
      <name val="Verdana"/>
      <family val="2"/>
    </font>
    <font>
      <i/>
      <sz val="8"/>
      <color theme="1"/>
      <name val="Arial Narrow"/>
      <family val="2"/>
    </font>
    <font>
      <b/>
      <sz val="11"/>
      <color theme="4"/>
      <name val="Arial Narrow"/>
      <family val="2"/>
    </font>
    <font>
      <sz val="11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9"/>
      <name val="Arial"/>
      <family val="2"/>
    </font>
    <font>
      <b/>
      <sz val="11"/>
      <color indexed="1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medium">
        <color rgb="FF548DD4"/>
      </left>
      <right/>
      <top style="medium">
        <color rgb="FF548DD4"/>
      </top>
      <bottom style="medium">
        <color rgb="FF4F81BD"/>
      </bottom>
      <diagonal/>
    </border>
    <border>
      <left/>
      <right style="medium">
        <color rgb="FF548DD4"/>
      </right>
      <top style="medium">
        <color rgb="FF548DD4"/>
      </top>
      <bottom style="medium">
        <color rgb="FF4F81BD"/>
      </bottom>
      <diagonal/>
    </border>
    <border>
      <left/>
      <right style="medium">
        <color rgb="FF4F81BD"/>
      </right>
      <top style="medium">
        <color rgb="FF548DD4"/>
      </top>
      <bottom style="medium">
        <color rgb="FF4F81BD"/>
      </bottom>
      <diagonal/>
    </border>
    <border>
      <left style="medium">
        <color rgb="FF548DD4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thin">
        <color indexed="64"/>
      </left>
      <right/>
      <top style="medium">
        <color rgb="FF4F81BD"/>
      </top>
      <bottom style="thin">
        <color indexed="64"/>
      </bottom>
      <diagonal/>
    </border>
    <border>
      <left style="medium">
        <color rgb="FF548DD4"/>
      </left>
      <right style="medium">
        <color rgb="FF4F81BD"/>
      </right>
      <top/>
      <bottom/>
      <diagonal/>
    </border>
    <border>
      <left style="medium">
        <color rgb="FF4F81B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548DD4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thin">
        <color indexed="64"/>
      </right>
      <top style="thin">
        <color indexed="64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4F81BD"/>
      </bottom>
      <diagonal/>
    </border>
    <border>
      <left style="thin">
        <color indexed="64"/>
      </left>
      <right/>
      <top style="thin">
        <color indexed="64"/>
      </top>
      <bottom style="medium">
        <color rgb="FF4F81BD"/>
      </bottom>
      <diagonal/>
    </border>
    <border>
      <left/>
      <right style="medium">
        <color rgb="FF548DD4"/>
      </right>
      <top style="medium">
        <color rgb="FF4F81BD"/>
      </top>
      <bottom style="thin">
        <color indexed="64"/>
      </bottom>
      <diagonal/>
    </border>
    <border>
      <left/>
      <right style="medium">
        <color rgb="FF548DD4"/>
      </right>
      <top style="thin">
        <color indexed="64"/>
      </top>
      <bottom style="thin">
        <color indexed="64"/>
      </bottom>
      <diagonal/>
    </border>
    <border>
      <left/>
      <right style="medium">
        <color rgb="FF548DD4"/>
      </right>
      <top style="thin">
        <color indexed="64"/>
      </top>
      <bottom style="medium">
        <color rgb="FF4F81BD"/>
      </bottom>
      <diagonal/>
    </border>
    <border>
      <left/>
      <right style="thin">
        <color indexed="64"/>
      </right>
      <top style="medium">
        <color rgb="FF548DD4"/>
      </top>
      <bottom style="medium">
        <color rgb="FF4F81BD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indexed="64"/>
      </left>
      <right/>
      <top style="medium">
        <color theme="4"/>
      </top>
      <bottom style="thin">
        <color indexed="64"/>
      </bottom>
      <diagonal/>
    </border>
    <border>
      <left/>
      <right/>
      <top style="medium">
        <color theme="4"/>
      </top>
      <bottom style="thin">
        <color indexed="64"/>
      </bottom>
      <diagonal/>
    </border>
    <border>
      <left/>
      <right style="medium">
        <color theme="4"/>
      </right>
      <top style="medium">
        <color theme="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medium">
        <color theme="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theme="4"/>
      </bottom>
      <diagonal/>
    </border>
    <border>
      <left/>
      <right style="medium">
        <color theme="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/>
      <top style="thin">
        <color indexed="64"/>
      </top>
      <bottom style="thin">
        <color indexed="64"/>
      </bottom>
      <diagonal/>
    </border>
    <border>
      <left style="medium">
        <color theme="4"/>
      </left>
      <right/>
      <top style="thin">
        <color indexed="64"/>
      </top>
      <bottom style="medium">
        <color theme="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548DD4"/>
      </left>
      <right style="medium">
        <color rgb="FF548DD4"/>
      </right>
      <top style="medium">
        <color rgb="FF548DD4"/>
      </top>
      <bottom/>
      <diagonal/>
    </border>
    <border>
      <left style="medium">
        <color rgb="FF548DD4"/>
      </left>
      <right style="medium">
        <color rgb="FF548DD4"/>
      </right>
      <top/>
      <bottom style="medium">
        <color rgb="FF548DD4"/>
      </bottom>
      <diagonal/>
    </border>
    <border>
      <left style="medium">
        <color rgb="FF548DD4"/>
      </left>
      <right style="medium">
        <color rgb="FF548DD4"/>
      </right>
      <top/>
      <bottom style="medium">
        <color rgb="FF4F81BD"/>
      </bottom>
      <diagonal/>
    </border>
    <border>
      <left style="medium">
        <color rgb="FF4F81BD"/>
      </left>
      <right/>
      <top style="medium">
        <color rgb="FF548DD4"/>
      </top>
      <bottom style="medium">
        <color rgb="FF4F81BD"/>
      </bottom>
      <diagonal/>
    </border>
    <border>
      <left style="medium">
        <color rgb="FF548DD4"/>
      </left>
      <right style="thin">
        <color indexed="64"/>
      </right>
      <top style="thin">
        <color indexed="64"/>
      </top>
      <bottom style="medium">
        <color rgb="FF548DD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548DD4"/>
      </bottom>
      <diagonal/>
    </border>
    <border>
      <left style="thin">
        <color indexed="64"/>
      </left>
      <right style="medium">
        <color rgb="FF548DD4"/>
      </right>
      <top style="thin">
        <color indexed="64"/>
      </top>
      <bottom style="medium">
        <color rgb="FF548DD4"/>
      </bottom>
      <diagonal/>
    </border>
    <border>
      <left style="medium">
        <color rgb="FF548DD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548DD4"/>
      </right>
      <top/>
      <bottom style="thin">
        <color indexed="64"/>
      </bottom>
      <diagonal/>
    </border>
    <border>
      <left style="medium">
        <color rgb="FF548DD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548DD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548DD4"/>
      </bottom>
      <diagonal/>
    </border>
    <border>
      <left style="thin">
        <color indexed="64"/>
      </left>
      <right style="medium">
        <color theme="4"/>
      </right>
      <top/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/>
      <top/>
      <bottom style="thin">
        <color indexed="64"/>
      </bottom>
      <diagonal/>
    </border>
    <border>
      <left style="medium">
        <color theme="4"/>
      </left>
      <right style="thin">
        <color theme="1"/>
      </right>
      <top style="medium">
        <color theme="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4"/>
      </top>
      <bottom style="thin">
        <color indexed="64"/>
      </bottom>
      <diagonal/>
    </border>
    <border>
      <left style="medium">
        <color theme="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1"/>
      </right>
      <top style="thin">
        <color indexed="64"/>
      </top>
      <bottom style="medium">
        <color theme="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4"/>
      </bottom>
      <diagonal/>
    </border>
    <border>
      <left style="thin">
        <color theme="1"/>
      </left>
      <right style="medium">
        <color theme="4"/>
      </right>
      <top style="medium">
        <color theme="4"/>
      </top>
      <bottom style="thin">
        <color indexed="64"/>
      </bottom>
      <diagonal/>
    </border>
    <border>
      <left style="thin">
        <color theme="1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/>
      <diagonal/>
    </border>
    <border>
      <left style="thin">
        <color indexed="6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indexed="64"/>
      </right>
      <top style="medium">
        <color theme="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6">
    <xf numFmtId="0" fontId="0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42" applyNumberFormat="0" applyFill="0" applyAlignment="0" applyProtection="0"/>
    <xf numFmtId="0" fontId="9" fillId="0" borderId="43" applyNumberFormat="0" applyFill="0" applyAlignment="0" applyProtection="0"/>
    <xf numFmtId="0" fontId="2" fillId="0" borderId="44" applyNumberFormat="0" applyFill="0" applyAlignment="0" applyProtection="0"/>
    <xf numFmtId="0" fontId="2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45" applyNumberFormat="0" applyAlignment="0" applyProtection="0"/>
    <xf numFmtId="0" fontId="14" fillId="9" borderId="46" applyNumberFormat="0" applyAlignment="0" applyProtection="0"/>
    <xf numFmtId="0" fontId="15" fillId="9" borderId="45" applyNumberFormat="0" applyAlignment="0" applyProtection="0"/>
    <xf numFmtId="0" fontId="16" fillId="0" borderId="47" applyNumberFormat="0" applyFill="0" applyAlignment="0" applyProtection="0"/>
    <xf numFmtId="0" fontId="17" fillId="10" borderId="48" applyNumberFormat="0" applyAlignment="0" applyProtection="0"/>
    <xf numFmtId="0" fontId="18" fillId="0" borderId="0" applyNumberFormat="0" applyFill="0" applyBorder="0" applyAlignment="0" applyProtection="0"/>
    <xf numFmtId="0" fontId="1" fillId="11" borderId="49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50" applyNumberFormat="0" applyFill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</cellStyleXfs>
  <cellXfs count="289">
    <xf numFmtId="0" fontId="0" fillId="0" borderId="0" xfId="0"/>
    <xf numFmtId="0" fontId="5" fillId="0" borderId="0" xfId="0" applyFont="1"/>
    <xf numFmtId="0" fontId="20" fillId="0" borderId="0" xfId="0" applyFont="1" applyAlignment="1">
      <alignment horizontal="center" wrapText="1"/>
    </xf>
    <xf numFmtId="0" fontId="21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1" fillId="0" borderId="5" xfId="0" applyFont="1" applyBorder="1"/>
    <xf numFmtId="0" fontId="21" fillId="0" borderId="6" xfId="0" applyFont="1" applyBorder="1"/>
    <xf numFmtId="0" fontId="21" fillId="0" borderId="7" xfId="0" applyFont="1" applyBorder="1"/>
    <xf numFmtId="0" fontId="21" fillId="0" borderId="16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21" fillId="0" borderId="17" xfId="0" applyFont="1" applyBorder="1"/>
    <xf numFmtId="0" fontId="20" fillId="3" borderId="13" xfId="0" applyFont="1" applyFill="1" applyBorder="1"/>
    <xf numFmtId="164" fontId="20" fillId="3" borderId="14" xfId="0" applyNumberFormat="1" applyFont="1" applyFill="1" applyBorder="1"/>
    <xf numFmtId="164" fontId="20" fillId="3" borderId="15" xfId="0" applyNumberFormat="1" applyFont="1" applyFill="1" applyBorder="1"/>
    <xf numFmtId="164" fontId="20" fillId="3" borderId="10" xfId="0" applyNumberFormat="1" applyFont="1" applyFill="1" applyBorder="1"/>
    <xf numFmtId="164" fontId="20" fillId="3" borderId="17" xfId="0" applyNumberFormat="1" applyFont="1" applyFill="1" applyBorder="1"/>
    <xf numFmtId="164" fontId="21" fillId="0" borderId="0" xfId="0" applyNumberFormat="1" applyFont="1"/>
    <xf numFmtId="164" fontId="20" fillId="3" borderId="18" xfId="0" applyNumberFormat="1" applyFont="1" applyFill="1" applyBorder="1"/>
    <xf numFmtId="0" fontId="21" fillId="4" borderId="13" xfId="0" applyFont="1" applyFill="1" applyBorder="1"/>
    <xf numFmtId="164" fontId="21" fillId="4" borderId="14" xfId="0" applyNumberFormat="1" applyFont="1" applyFill="1" applyBorder="1"/>
    <xf numFmtId="164" fontId="21" fillId="4" borderId="15" xfId="0" applyNumberFormat="1" applyFont="1" applyFill="1" applyBorder="1"/>
    <xf numFmtId="164" fontId="21" fillId="4" borderId="18" xfId="0" applyNumberFormat="1" applyFont="1" applyFill="1" applyBorder="1"/>
    <xf numFmtId="0" fontId="22" fillId="2" borderId="19" xfId="0" applyFont="1" applyFill="1" applyBorder="1" applyAlignment="1">
      <alignment horizontal="center" vertical="center" wrapText="1"/>
    </xf>
    <xf numFmtId="165" fontId="21" fillId="0" borderId="6" xfId="0" applyNumberFormat="1" applyFont="1" applyBorder="1"/>
    <xf numFmtId="165" fontId="21" fillId="0" borderId="7" xfId="0" applyNumberFormat="1" applyFont="1" applyBorder="1"/>
    <xf numFmtId="165" fontId="21" fillId="0" borderId="16" xfId="0" applyNumberFormat="1" applyFont="1" applyBorder="1"/>
    <xf numFmtId="165" fontId="21" fillId="0" borderId="10" xfId="0" applyNumberFormat="1" applyFont="1" applyBorder="1"/>
    <xf numFmtId="165" fontId="21" fillId="0" borderId="11" xfId="0" applyNumberFormat="1" applyFont="1" applyBorder="1"/>
    <xf numFmtId="165" fontId="21" fillId="0" borderId="17" xfId="0" applyNumberFormat="1" applyFont="1" applyBorder="1"/>
    <xf numFmtId="165" fontId="21" fillId="3" borderId="10" xfId="0" applyNumberFormat="1" applyFont="1" applyFill="1" applyBorder="1"/>
    <xf numFmtId="165" fontId="21" fillId="3" borderId="17" xfId="0" applyNumberFormat="1" applyFont="1" applyFill="1" applyBorder="1"/>
    <xf numFmtId="0" fontId="21" fillId="3" borderId="10" xfId="0" applyFont="1" applyFill="1" applyBorder="1"/>
    <xf numFmtId="166" fontId="21" fillId="0" borderId="6" xfId="0" applyNumberFormat="1" applyFont="1" applyBorder="1"/>
    <xf numFmtId="166" fontId="21" fillId="0" borderId="7" xfId="0" applyNumberFormat="1" applyFont="1" applyBorder="1"/>
    <xf numFmtId="166" fontId="21" fillId="0" borderId="16" xfId="0" applyNumberFormat="1" applyFont="1" applyBorder="1"/>
    <xf numFmtId="166" fontId="21" fillId="0" borderId="10" xfId="0" applyNumberFormat="1" applyFont="1" applyBorder="1"/>
    <xf numFmtId="166" fontId="21" fillId="0" borderId="11" xfId="0" applyNumberFormat="1" applyFont="1" applyBorder="1"/>
    <xf numFmtId="166" fontId="21" fillId="0" borderId="17" xfId="0" applyNumberFormat="1" applyFont="1" applyBorder="1"/>
    <xf numFmtId="0" fontId="21" fillId="3" borderId="9" xfId="0" applyFont="1" applyFill="1" applyBorder="1"/>
    <xf numFmtId="166" fontId="21" fillId="3" borderId="10" xfId="0" applyNumberFormat="1" applyFont="1" applyFill="1" applyBorder="1"/>
    <xf numFmtId="166" fontId="21" fillId="3" borderId="11" xfId="0" applyNumberFormat="1" applyFont="1" applyFill="1" applyBorder="1"/>
    <xf numFmtId="166" fontId="21" fillId="3" borderId="17" xfId="0" applyNumberFormat="1" applyFont="1" applyFill="1" applyBorder="1"/>
    <xf numFmtId="166" fontId="20" fillId="3" borderId="14" xfId="0" applyNumberFormat="1" applyFont="1" applyFill="1" applyBorder="1"/>
    <xf numFmtId="166" fontId="21" fillId="4" borderId="14" xfId="0" applyNumberFormat="1" applyFont="1" applyFill="1" applyBorder="1"/>
    <xf numFmtId="166" fontId="21" fillId="4" borderId="15" xfId="0" applyNumberFormat="1" applyFont="1" applyFill="1" applyBorder="1"/>
    <xf numFmtId="166" fontId="21" fillId="4" borderId="18" xfId="0" applyNumberFormat="1" applyFont="1" applyFill="1" applyBorder="1"/>
    <xf numFmtId="0" fontId="21" fillId="0" borderId="0" xfId="45" applyFont="1"/>
    <xf numFmtId="166" fontId="21" fillId="0" borderId="51" xfId="45" applyNumberFormat="1" applyFont="1" applyBorder="1"/>
    <xf numFmtId="166" fontId="21" fillId="0" borderId="10" xfId="45" applyNumberFormat="1" applyFont="1" applyBorder="1"/>
    <xf numFmtId="0" fontId="23" fillId="0" borderId="23" xfId="0" applyFont="1" applyBorder="1"/>
    <xf numFmtId="0" fontId="23" fillId="0" borderId="30" xfId="0" applyFont="1" applyBorder="1"/>
    <xf numFmtId="0" fontId="23" fillId="0" borderId="10" xfId="0" applyFont="1" applyBorder="1"/>
    <xf numFmtId="0" fontId="23" fillId="0" borderId="11" xfId="0" applyFont="1" applyBorder="1"/>
    <xf numFmtId="0" fontId="23" fillId="0" borderId="31" xfId="0" applyFont="1" applyBorder="1"/>
    <xf numFmtId="0" fontId="21" fillId="0" borderId="30" xfId="0" applyFont="1" applyBorder="1"/>
    <xf numFmtId="0" fontId="21" fillId="0" borderId="31" xfId="0" applyFont="1" applyBorder="1"/>
    <xf numFmtId="0" fontId="21" fillId="0" borderId="32" xfId="0" applyFont="1" applyBorder="1"/>
    <xf numFmtId="0" fontId="21" fillId="0" borderId="33" xfId="0" applyFont="1" applyBorder="1"/>
    <xf numFmtId="0" fontId="21" fillId="0" borderId="34" xfId="0" applyFont="1" applyBorder="1"/>
    <xf numFmtId="0" fontId="21" fillId="0" borderId="35" xfId="0" applyFont="1" applyBorder="1"/>
    <xf numFmtId="166" fontId="21" fillId="0" borderId="0" xfId="1" applyNumberFormat="1" applyFont="1" applyFill="1" applyAlignment="1">
      <alignment horizontal="right"/>
    </xf>
    <xf numFmtId="166" fontId="21" fillId="0" borderId="0" xfId="0" applyNumberFormat="1" applyFont="1"/>
    <xf numFmtId="166" fontId="24" fillId="0" borderId="0" xfId="2" applyNumberFormat="1" applyFont="1"/>
    <xf numFmtId="0" fontId="23" fillId="0" borderId="37" xfId="0" applyFont="1" applyBorder="1"/>
    <xf numFmtId="0" fontId="21" fillId="0" borderId="37" xfId="0" applyFont="1" applyBorder="1"/>
    <xf numFmtId="0" fontId="21" fillId="3" borderId="33" xfId="0" applyFont="1" applyFill="1" applyBorder="1"/>
    <xf numFmtId="0" fontId="21" fillId="3" borderId="35" xfId="0" applyFont="1" applyFill="1" applyBorder="1"/>
    <xf numFmtId="0" fontId="21" fillId="3" borderId="32" xfId="0" applyFont="1" applyFill="1" applyBorder="1"/>
    <xf numFmtId="0" fontId="21" fillId="3" borderId="38" xfId="0" applyFont="1" applyFill="1" applyBorder="1"/>
    <xf numFmtId="0" fontId="25" fillId="2" borderId="0" xfId="0" applyFont="1" applyFill="1" applyAlignment="1">
      <alignment horizontal="right" vertical="top"/>
    </xf>
    <xf numFmtId="0" fontId="26" fillId="3" borderId="0" xfId="0" applyFont="1" applyFill="1"/>
    <xf numFmtId="0" fontId="23" fillId="0" borderId="39" xfId="0" applyFont="1" applyBorder="1"/>
    <xf numFmtId="0" fontId="23" fillId="0" borderId="3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1" fillId="0" borderId="39" xfId="0" applyFont="1" applyBorder="1"/>
    <xf numFmtId="0" fontId="21" fillId="0" borderId="40" xfId="0" applyFont="1" applyBorder="1"/>
    <xf numFmtId="0" fontId="23" fillId="0" borderId="3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/>
    <xf numFmtId="0" fontId="23" fillId="0" borderId="27" xfId="0" applyFont="1" applyBorder="1"/>
    <xf numFmtId="0" fontId="23" fillId="0" borderId="41" xfId="0" applyFont="1" applyBorder="1" applyAlignment="1">
      <alignment horizontal="center"/>
    </xf>
    <xf numFmtId="0" fontId="24" fillId="0" borderId="0" xfId="2" applyFont="1"/>
    <xf numFmtId="0" fontId="21" fillId="0" borderId="41" xfId="0" applyFont="1" applyBorder="1"/>
    <xf numFmtId="166" fontId="24" fillId="0" borderId="0" xfId="3" applyNumberFormat="1" applyFont="1"/>
    <xf numFmtId="0" fontId="21" fillId="3" borderId="0" xfId="0" applyFont="1" applyFill="1"/>
    <xf numFmtId="0" fontId="21" fillId="0" borderId="56" xfId="45" applyFont="1" applyBorder="1" applyAlignment="1">
      <alignment horizontal="center"/>
    </xf>
    <xf numFmtId="0" fontId="21" fillId="0" borderId="57" xfId="45" applyFont="1" applyBorder="1" applyAlignment="1">
      <alignment horizontal="center"/>
    </xf>
    <xf numFmtId="0" fontId="21" fillId="0" borderId="58" xfId="45" applyFont="1" applyBorder="1" applyAlignment="1">
      <alignment horizontal="center"/>
    </xf>
    <xf numFmtId="0" fontId="21" fillId="0" borderId="59" xfId="45" applyFont="1" applyBorder="1"/>
    <xf numFmtId="166" fontId="21" fillId="0" borderId="60" xfId="45" applyNumberFormat="1" applyFont="1" applyBorder="1"/>
    <xf numFmtId="0" fontId="21" fillId="0" borderId="61" xfId="45" applyFont="1" applyBorder="1"/>
    <xf numFmtId="166" fontId="21" fillId="0" borderId="62" xfId="45" applyNumberFormat="1" applyFont="1" applyBorder="1"/>
    <xf numFmtId="0" fontId="21" fillId="0" borderId="56" xfId="45" applyFont="1" applyBorder="1"/>
    <xf numFmtId="166" fontId="21" fillId="0" borderId="57" xfId="45" applyNumberFormat="1" applyFont="1" applyBorder="1"/>
    <xf numFmtId="166" fontId="21" fillId="0" borderId="58" xfId="45" applyNumberFormat="1" applyFont="1" applyBorder="1"/>
    <xf numFmtId="166" fontId="21" fillId="0" borderId="65" xfId="45" applyNumberFormat="1" applyFont="1" applyBorder="1"/>
    <xf numFmtId="166" fontId="21" fillId="0" borderId="41" xfId="45" applyNumberFormat="1" applyFont="1" applyBorder="1"/>
    <xf numFmtId="166" fontId="21" fillId="0" borderId="63" xfId="45" applyNumberFormat="1" applyFont="1" applyBorder="1"/>
    <xf numFmtId="0" fontId="21" fillId="0" borderId="10" xfId="45" applyFont="1" applyBorder="1" applyAlignment="1">
      <alignment horizontal="center" wrapText="1"/>
    </xf>
    <xf numFmtId="166" fontId="21" fillId="0" borderId="37" xfId="45" applyNumberFormat="1" applyFont="1" applyBorder="1"/>
    <xf numFmtId="0" fontId="21" fillId="0" borderId="30" xfId="45" applyFont="1" applyBorder="1" applyAlignment="1">
      <alignment horizontal="center" wrapText="1"/>
    </xf>
    <xf numFmtId="0" fontId="21" fillId="0" borderId="41" xfId="45" applyFont="1" applyBorder="1" applyAlignment="1">
      <alignment horizontal="center"/>
    </xf>
    <xf numFmtId="166" fontId="21" fillId="0" borderId="30" xfId="45" applyNumberFormat="1" applyFont="1" applyBorder="1"/>
    <xf numFmtId="166" fontId="21" fillId="0" borderId="32" xfId="45" applyNumberFormat="1" applyFont="1" applyBorder="1"/>
    <xf numFmtId="166" fontId="21" fillId="0" borderId="33" xfId="45" applyNumberFormat="1" applyFont="1" applyBorder="1"/>
    <xf numFmtId="166" fontId="21" fillId="0" borderId="66" xfId="45" applyNumberFormat="1" applyFont="1" applyBorder="1"/>
    <xf numFmtId="0" fontId="21" fillId="0" borderId="70" xfId="45" applyFont="1" applyBorder="1" applyAlignment="1">
      <alignment horizontal="center" wrapText="1"/>
    </xf>
    <xf numFmtId="0" fontId="21" fillId="0" borderId="71" xfId="45" applyFont="1" applyBorder="1" applyAlignment="1">
      <alignment horizontal="center" wrapText="1"/>
    </xf>
    <xf numFmtId="166" fontId="21" fillId="0" borderId="70" xfId="45" applyNumberFormat="1" applyFont="1" applyBorder="1"/>
    <xf numFmtId="166" fontId="21" fillId="0" borderId="71" xfId="45" applyNumberFormat="1" applyFont="1" applyBorder="1"/>
    <xf numFmtId="166" fontId="21" fillId="0" borderId="72" xfId="45" applyNumberFormat="1" applyFont="1" applyBorder="1"/>
    <xf numFmtId="166" fontId="21" fillId="0" borderId="73" xfId="45" applyNumberFormat="1" applyFont="1" applyBorder="1"/>
    <xf numFmtId="0" fontId="21" fillId="0" borderId="75" xfId="45" applyFont="1" applyBorder="1" applyAlignment="1">
      <alignment horizontal="center"/>
    </xf>
    <xf numFmtId="0" fontId="21" fillId="0" borderId="75" xfId="0" applyFont="1" applyBorder="1"/>
    <xf numFmtId="166" fontId="21" fillId="0" borderId="76" xfId="45" applyNumberFormat="1" applyFont="1" applyBorder="1"/>
    <xf numFmtId="0" fontId="20" fillId="0" borderId="39" xfId="45" applyFont="1" applyBorder="1"/>
    <xf numFmtId="0" fontId="20" fillId="0" borderId="40" xfId="45" applyFont="1" applyBorder="1"/>
    <xf numFmtId="166" fontId="21" fillId="0" borderId="38" xfId="45" applyNumberFormat="1" applyFont="1" applyBorder="1"/>
    <xf numFmtId="0" fontId="21" fillId="0" borderId="0" xfId="0" applyFont="1" applyAlignment="1">
      <alignment wrapText="1"/>
    </xf>
    <xf numFmtId="165" fontId="21" fillId="0" borderId="10" xfId="45" applyNumberFormat="1" applyFont="1" applyBorder="1"/>
    <xf numFmtId="165" fontId="21" fillId="0" borderId="51" xfId="45" applyNumberFormat="1" applyFont="1" applyBorder="1"/>
    <xf numFmtId="165" fontId="21" fillId="0" borderId="37" xfId="45" applyNumberFormat="1" applyFont="1" applyBorder="1"/>
    <xf numFmtId="165" fontId="21" fillId="0" borderId="64" xfId="45" applyNumberFormat="1" applyFont="1" applyBorder="1"/>
    <xf numFmtId="168" fontId="28" fillId="0" borderId="79" xfId="0" applyNumberFormat="1" applyFont="1" applyBorder="1" applyAlignment="1">
      <alignment horizontal="right"/>
    </xf>
    <xf numFmtId="168" fontId="28" fillId="0" borderId="79" xfId="2" applyNumberFormat="1" applyFont="1" applyBorder="1" applyAlignment="1">
      <alignment horizontal="right"/>
    </xf>
    <xf numFmtId="0" fontId="29" fillId="0" borderId="78" xfId="0" applyFont="1" applyBorder="1" applyAlignment="1">
      <alignment horizontal="left" wrapText="1"/>
    </xf>
    <xf numFmtId="165" fontId="21" fillId="0" borderId="63" xfId="45" applyNumberFormat="1" applyFont="1" applyBorder="1"/>
    <xf numFmtId="165" fontId="5" fillId="0" borderId="0" xfId="0" applyNumberFormat="1" applyFont="1"/>
    <xf numFmtId="165" fontId="21" fillId="0" borderId="0" xfId="45" applyNumberFormat="1" applyFont="1"/>
    <xf numFmtId="165" fontId="21" fillId="0" borderId="30" xfId="45" applyNumberFormat="1" applyFont="1" applyBorder="1" applyAlignment="1">
      <alignment horizontal="center"/>
    </xf>
    <xf numFmtId="165" fontId="21" fillId="0" borderId="10" xfId="45" applyNumberFormat="1" applyFont="1" applyBorder="1" applyAlignment="1">
      <alignment horizontal="center"/>
    </xf>
    <xf numFmtId="165" fontId="21" fillId="0" borderId="41" xfId="45" applyNumberFormat="1" applyFont="1" applyBorder="1" applyAlignment="1">
      <alignment horizontal="center"/>
    </xf>
    <xf numFmtId="165" fontId="21" fillId="0" borderId="32" xfId="45" applyNumberFormat="1" applyFont="1" applyBorder="1"/>
    <xf numFmtId="165" fontId="21" fillId="0" borderId="33" xfId="45" applyNumberFormat="1" applyFont="1" applyBorder="1"/>
    <xf numFmtId="165" fontId="21" fillId="0" borderId="66" xfId="45" applyNumberFormat="1" applyFont="1" applyBorder="1"/>
    <xf numFmtId="165" fontId="21" fillId="0" borderId="0" xfId="0" applyNumberFormat="1" applyFont="1"/>
    <xf numFmtId="165" fontId="21" fillId="0" borderId="30" xfId="45" applyNumberFormat="1" applyFont="1" applyBorder="1"/>
    <xf numFmtId="168" fontId="21" fillId="0" borderId="0" xfId="0" applyNumberFormat="1" applyFont="1"/>
    <xf numFmtId="165" fontId="21" fillId="0" borderId="33" xfId="45" applyNumberFormat="1" applyFont="1" applyBorder="1" applyAlignment="1">
      <alignment horizontal="center"/>
    </xf>
    <xf numFmtId="165" fontId="21" fillId="0" borderId="32" xfId="45" applyNumberFormat="1" applyFont="1" applyBorder="1" applyAlignment="1">
      <alignment horizontal="center"/>
    </xf>
    <xf numFmtId="165" fontId="30" fillId="0" borderId="30" xfId="45" applyNumberFormat="1" applyFont="1" applyBorder="1" applyAlignment="1">
      <alignment horizontal="right"/>
    </xf>
    <xf numFmtId="165" fontId="30" fillId="0" borderId="10" xfId="45" applyNumberFormat="1" applyFont="1" applyBorder="1" applyAlignment="1">
      <alignment horizontal="right"/>
    </xf>
    <xf numFmtId="165" fontId="30" fillId="0" borderId="41" xfId="45" applyNumberFormat="1" applyFont="1" applyBorder="1" applyAlignment="1">
      <alignment horizontal="right"/>
    </xf>
    <xf numFmtId="0" fontId="30" fillId="0" borderId="39" xfId="45" applyFont="1" applyBorder="1" applyAlignment="1">
      <alignment horizontal="right"/>
    </xf>
    <xf numFmtId="165" fontId="21" fillId="0" borderId="65" xfId="45" applyNumberFormat="1" applyFont="1" applyBorder="1" applyAlignment="1">
      <alignment horizontal="center"/>
    </xf>
    <xf numFmtId="165" fontId="21" fillId="0" borderId="66" xfId="45" applyNumberFormat="1" applyFont="1" applyBorder="1" applyAlignment="1">
      <alignment horizontal="center"/>
    </xf>
    <xf numFmtId="0" fontId="29" fillId="0" borderId="78" xfId="2" applyFont="1" applyBorder="1" applyAlignment="1">
      <alignment horizontal="left" wrapText="1"/>
    </xf>
    <xf numFmtId="165" fontId="30" fillId="0" borderId="10" xfId="45" applyNumberFormat="1" applyFont="1" applyBorder="1"/>
    <xf numFmtId="165" fontId="30" fillId="0" borderId="41" xfId="45" applyNumberFormat="1" applyFont="1" applyBorder="1"/>
    <xf numFmtId="1" fontId="31" fillId="0" borderId="66" xfId="45" applyNumberFormat="1" applyFont="1" applyBorder="1" applyAlignment="1">
      <alignment horizontal="center"/>
    </xf>
    <xf numFmtId="165" fontId="21" fillId="0" borderId="51" xfId="45" applyNumberFormat="1" applyFont="1" applyBorder="1" applyAlignment="1">
      <alignment horizontal="center"/>
    </xf>
    <xf numFmtId="166" fontId="5" fillId="0" borderId="41" xfId="45" applyNumberFormat="1" applyFont="1" applyBorder="1"/>
    <xf numFmtId="165" fontId="21" fillId="0" borderId="81" xfId="45" applyNumberFormat="1" applyFont="1" applyBorder="1" applyAlignment="1">
      <alignment horizontal="center"/>
    </xf>
    <xf numFmtId="166" fontId="5" fillId="0" borderId="0" xfId="0" applyNumberFormat="1" applyFont="1"/>
    <xf numFmtId="166" fontId="5" fillId="0" borderId="30" xfId="45" applyNumberFormat="1" applyFont="1" applyBorder="1"/>
    <xf numFmtId="165" fontId="21" fillId="0" borderId="65" xfId="45" applyNumberFormat="1" applyFont="1" applyBorder="1"/>
    <xf numFmtId="1" fontId="31" fillId="0" borderId="32" xfId="45" applyNumberFormat="1" applyFont="1" applyBorder="1" applyAlignment="1">
      <alignment horizontal="center"/>
    </xf>
    <xf numFmtId="0" fontId="20" fillId="0" borderId="67" xfId="45" applyFont="1" applyBorder="1"/>
    <xf numFmtId="166" fontId="5" fillId="0" borderId="37" xfId="45" applyNumberFormat="1" applyFont="1" applyBorder="1"/>
    <xf numFmtId="0" fontId="31" fillId="0" borderId="32" xfId="45" applyFont="1" applyBorder="1" applyAlignment="1">
      <alignment horizontal="center"/>
    </xf>
    <xf numFmtId="0" fontId="31" fillId="0" borderId="38" xfId="45" applyFont="1" applyBorder="1" applyAlignment="1">
      <alignment horizontal="center"/>
    </xf>
    <xf numFmtId="1" fontId="31" fillId="0" borderId="33" xfId="45" applyNumberFormat="1" applyFont="1" applyBorder="1" applyAlignment="1">
      <alignment horizontal="center"/>
    </xf>
    <xf numFmtId="0" fontId="31" fillId="0" borderId="66" xfId="45" applyFont="1" applyBorder="1" applyAlignment="1">
      <alignment horizontal="center"/>
    </xf>
    <xf numFmtId="166" fontId="21" fillId="0" borderId="77" xfId="45" applyNumberFormat="1" applyFont="1" applyBorder="1"/>
    <xf numFmtId="165" fontId="21" fillId="0" borderId="77" xfId="45" applyNumberFormat="1" applyFont="1" applyBorder="1" applyAlignment="1">
      <alignment horizontal="center"/>
    </xf>
    <xf numFmtId="168" fontId="32" fillId="0" borderId="79" xfId="0" applyNumberFormat="1" applyFont="1" applyBorder="1" applyAlignment="1">
      <alignment horizontal="right"/>
    </xf>
    <xf numFmtId="165" fontId="21" fillId="0" borderId="77" xfId="45" applyNumberFormat="1" applyFont="1" applyBorder="1"/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3" fontId="0" fillId="0" borderId="10" xfId="0" applyNumberFormat="1" applyBorder="1"/>
    <xf numFmtId="0" fontId="0" fillId="0" borderId="23" xfId="0" applyBorder="1"/>
    <xf numFmtId="0" fontId="0" fillId="0" borderId="3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0" xfId="0" applyBorder="1"/>
    <xf numFmtId="3" fontId="0" fillId="0" borderId="41" xfId="0" applyNumberFormat="1" applyBorder="1"/>
    <xf numFmtId="0" fontId="0" fillId="0" borderId="41" xfId="0" applyBorder="1"/>
    <xf numFmtId="3" fontId="0" fillId="0" borderId="33" xfId="0" applyNumberFormat="1" applyBorder="1"/>
    <xf numFmtId="3" fontId="0" fillId="0" borderId="66" xfId="0" applyNumberFormat="1" applyBorder="1"/>
    <xf numFmtId="3" fontId="0" fillId="0" borderId="30" xfId="0" applyNumberFormat="1" applyBorder="1"/>
    <xf numFmtId="3" fontId="0" fillId="0" borderId="32" xfId="0" applyNumberFormat="1" applyBorder="1"/>
    <xf numFmtId="9" fontId="0" fillId="0" borderId="30" xfId="0" applyNumberFormat="1" applyBorder="1"/>
    <xf numFmtId="0" fontId="3" fillId="0" borderId="0" xfId="0" applyFont="1"/>
    <xf numFmtId="0" fontId="6" fillId="0" borderId="0" xfId="2"/>
    <xf numFmtId="0" fontId="33" fillId="0" borderId="0" xfId="2" applyFont="1"/>
    <xf numFmtId="0" fontId="34" fillId="0" borderId="0" xfId="2" applyFont="1"/>
    <xf numFmtId="0" fontId="40" fillId="0" borderId="0" xfId="2" applyFont="1"/>
    <xf numFmtId="0" fontId="32" fillId="0" borderId="0" xfId="2" applyFont="1"/>
    <xf numFmtId="0" fontId="6" fillId="0" borderId="0" xfId="2" applyAlignment="1">
      <alignment horizontal="center"/>
    </xf>
    <xf numFmtId="0" fontId="6" fillId="0" borderId="0" xfId="2" applyAlignment="1">
      <alignment horizontal="center" vertical="center"/>
    </xf>
    <xf numFmtId="0" fontId="36" fillId="0" borderId="10" xfId="2" applyFont="1" applyBorder="1" applyAlignment="1">
      <alignment horizontal="center"/>
    </xf>
    <xf numFmtId="169" fontId="6" fillId="0" borderId="10" xfId="2" quotePrefix="1" applyNumberFormat="1" applyBorder="1"/>
    <xf numFmtId="3" fontId="33" fillId="0" borderId="10" xfId="2" applyNumberFormat="1" applyFont="1" applyBorder="1" applyProtection="1">
      <protection locked="0"/>
    </xf>
    <xf numFmtId="2" fontId="6" fillId="0" borderId="10" xfId="2" applyNumberFormat="1" applyBorder="1"/>
    <xf numFmtId="3" fontId="6" fillId="0" borderId="10" xfId="2" applyNumberFormat="1" applyBorder="1"/>
    <xf numFmtId="3" fontId="35" fillId="0" borderId="0" xfId="2" applyNumberFormat="1" applyFont="1"/>
    <xf numFmtId="3" fontId="41" fillId="0" borderId="0" xfId="2" applyNumberFormat="1" applyFont="1" applyAlignment="1">
      <alignment horizontal="justify" vertical="top"/>
    </xf>
    <xf numFmtId="0" fontId="32" fillId="0" borderId="0" xfId="2" applyFont="1" applyAlignment="1">
      <alignment horizontal="justify" vertical="top"/>
    </xf>
    <xf numFmtId="0" fontId="6" fillId="0" borderId="0" xfId="2" applyAlignment="1">
      <alignment horizontal="justify" vertical="top"/>
    </xf>
    <xf numFmtId="3" fontId="6" fillId="0" borderId="10" xfId="2" applyNumberFormat="1" applyBorder="1" applyProtection="1">
      <protection locked="0"/>
    </xf>
    <xf numFmtId="169" fontId="6" fillId="36" borderId="10" xfId="2" quotePrefix="1" applyNumberFormat="1" applyFill="1" applyBorder="1"/>
    <xf numFmtId="3" fontId="33" fillId="36" borderId="10" xfId="2" applyNumberFormat="1" applyFont="1" applyFill="1" applyBorder="1" applyProtection="1">
      <protection locked="0"/>
    </xf>
    <xf numFmtId="2" fontId="6" fillId="36" borderId="10" xfId="2" applyNumberFormat="1" applyFill="1" applyBorder="1"/>
    <xf numFmtId="3" fontId="6" fillId="36" borderId="10" xfId="2" applyNumberFormat="1" applyFill="1" applyBorder="1"/>
    <xf numFmtId="169" fontId="6" fillId="0" borderId="0" xfId="2" quotePrefix="1" applyNumberFormat="1"/>
    <xf numFmtId="3" fontId="33" fillId="0" borderId="0" xfId="2" applyNumberFormat="1" applyFont="1" applyProtection="1">
      <protection locked="0"/>
    </xf>
    <xf numFmtId="2" fontId="6" fillId="0" borderId="0" xfId="2" applyNumberFormat="1"/>
    <xf numFmtId="3" fontId="6" fillId="0" borderId="0" xfId="2" applyNumberFormat="1"/>
    <xf numFmtId="0" fontId="36" fillId="0" borderId="0" xfId="2" applyFont="1" applyAlignment="1">
      <alignment vertical="center"/>
    </xf>
    <xf numFmtId="0" fontId="43" fillId="0" borderId="0" xfId="2" applyFont="1"/>
    <xf numFmtId="2" fontId="36" fillId="0" borderId="86" xfId="2" applyNumberFormat="1" applyFont="1" applyBorder="1"/>
    <xf numFmtId="0" fontId="36" fillId="0" borderId="87" xfId="2" applyFont="1" applyBorder="1" applyAlignment="1">
      <alignment vertical="center"/>
    </xf>
    <xf numFmtId="0" fontId="36" fillId="0" borderId="88" xfId="2" applyFont="1" applyBorder="1" applyAlignment="1">
      <alignment vertical="center"/>
    </xf>
    <xf numFmtId="0" fontId="36" fillId="0" borderId="89" xfId="2" applyFont="1" applyBorder="1" applyAlignment="1">
      <alignment vertical="center"/>
    </xf>
    <xf numFmtId="2" fontId="6" fillId="0" borderId="86" xfId="2" applyNumberFormat="1" applyBorder="1"/>
    <xf numFmtId="3" fontId="39" fillId="0" borderId="86" xfId="2" applyNumberFormat="1" applyFont="1" applyBorder="1"/>
    <xf numFmtId="165" fontId="39" fillId="0" borderId="86" xfId="2" applyNumberFormat="1" applyFont="1" applyBorder="1"/>
    <xf numFmtId="2" fontId="35" fillId="0" borderId="86" xfId="2" applyNumberFormat="1" applyFont="1" applyBorder="1"/>
    <xf numFmtId="2" fontId="6" fillId="0" borderId="89" xfId="2" applyNumberFormat="1" applyBorder="1"/>
    <xf numFmtId="2" fontId="41" fillId="0" borderId="86" xfId="2" applyNumberFormat="1" applyFont="1" applyBorder="1"/>
    <xf numFmtId="2" fontId="35" fillId="36" borderId="86" xfId="2" applyNumberFormat="1" applyFont="1" applyFill="1" applyBorder="1"/>
    <xf numFmtId="2" fontId="6" fillId="36" borderId="89" xfId="2" applyNumberFormat="1" applyFill="1" applyBorder="1"/>
    <xf numFmtId="2" fontId="6" fillId="36" borderId="86" xfId="2" applyNumberFormat="1" applyFill="1" applyBorder="1"/>
    <xf numFmtId="2" fontId="41" fillId="36" borderId="86" xfId="2" applyNumberFormat="1" applyFont="1" applyFill="1" applyBorder="1"/>
    <xf numFmtId="0" fontId="21" fillId="3" borderId="16" xfId="0" applyFont="1" applyFill="1" applyBorder="1"/>
    <xf numFmtId="0" fontId="22" fillId="2" borderId="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2" fillId="2" borderId="52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31" fillId="0" borderId="80" xfId="45" applyFont="1" applyBorder="1" applyAlignment="1">
      <alignment horizontal="center"/>
    </xf>
    <xf numFmtId="0" fontId="31" fillId="0" borderId="82" xfId="45" applyFont="1" applyBorder="1" applyAlignment="1">
      <alignment horizontal="center"/>
    </xf>
    <xf numFmtId="165" fontId="31" fillId="0" borderId="36" xfId="45" applyNumberFormat="1" applyFont="1" applyBorder="1" applyAlignment="1">
      <alignment horizontal="center"/>
    </xf>
    <xf numFmtId="165" fontId="31" fillId="0" borderId="25" xfId="45" applyNumberFormat="1" applyFont="1" applyBorder="1" applyAlignment="1">
      <alignment horizontal="center"/>
    </xf>
    <xf numFmtId="165" fontId="31" fillId="0" borderId="26" xfId="45" applyNumberFormat="1" applyFont="1" applyBorder="1" applyAlignment="1">
      <alignment horizontal="center"/>
    </xf>
    <xf numFmtId="0" fontId="31" fillId="0" borderId="36" xfId="45" applyFont="1" applyBorder="1" applyAlignment="1">
      <alignment horizontal="center"/>
    </xf>
    <xf numFmtId="0" fontId="31" fillId="0" borderId="26" xfId="45" applyFont="1" applyBorder="1" applyAlignment="1">
      <alignment horizontal="center"/>
    </xf>
    <xf numFmtId="0" fontId="20" fillId="0" borderId="0" xfId="45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68" xfId="0" applyFont="1" applyFill="1" applyBorder="1" applyAlignment="1">
      <alignment horizontal="center" vertical="center" wrapText="1"/>
    </xf>
    <xf numFmtId="0" fontId="22" fillId="2" borderId="69" xfId="0" applyFont="1" applyFill="1" applyBorder="1" applyAlignment="1">
      <alignment horizontal="center" vertical="center" wrapText="1"/>
    </xf>
    <xf numFmtId="0" fontId="22" fillId="2" borderId="74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85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3" fontId="41" fillId="0" borderId="11" xfId="2" applyNumberFormat="1" applyFont="1" applyBorder="1" applyAlignment="1">
      <alignment horizontal="left" vertical="top"/>
    </xf>
    <xf numFmtId="3" fontId="41" fillId="0" borderId="37" xfId="2" applyNumberFormat="1" applyFont="1" applyBorder="1" applyAlignment="1">
      <alignment horizontal="left" vertical="top"/>
    </xf>
    <xf numFmtId="3" fontId="35" fillId="36" borderId="10" xfId="2" applyNumberFormat="1" applyFont="1" applyFill="1" applyBorder="1" applyAlignment="1">
      <alignment horizontal="left"/>
    </xf>
    <xf numFmtId="3" fontId="35" fillId="0" borderId="11" xfId="2" applyNumberFormat="1" applyFont="1" applyBorder="1" applyAlignment="1">
      <alignment horizontal="left"/>
    </xf>
    <xf numFmtId="3" fontId="35" fillId="0" borderId="37" xfId="2" applyNumberFormat="1" applyFont="1" applyBorder="1" applyAlignment="1">
      <alignment horizontal="left"/>
    </xf>
    <xf numFmtId="3" fontId="41" fillId="36" borderId="10" xfId="2" applyNumberFormat="1" applyFont="1" applyFill="1" applyBorder="1" applyAlignment="1">
      <alignment horizontal="left" vertical="top"/>
    </xf>
    <xf numFmtId="3" fontId="41" fillId="0" borderId="10" xfId="2" applyNumberFormat="1" applyFont="1" applyBorder="1" applyAlignment="1">
      <alignment horizontal="left" vertical="top"/>
    </xf>
    <xf numFmtId="0" fontId="35" fillId="0" borderId="10" xfId="2" applyFont="1" applyBorder="1" applyAlignment="1">
      <alignment horizontal="center" vertical="center" wrapText="1"/>
    </xf>
    <xf numFmtId="0" fontId="36" fillId="0" borderId="10" xfId="2" applyFont="1" applyBorder="1" applyAlignment="1">
      <alignment horizontal="center" wrapText="1"/>
    </xf>
    <xf numFmtId="0" fontId="37" fillId="0" borderId="10" xfId="2" applyFont="1" applyBorder="1" applyAlignment="1">
      <alignment horizontal="center" vertical="center" wrapText="1"/>
    </xf>
    <xf numFmtId="0" fontId="39" fillId="0" borderId="10" xfId="2" applyFont="1" applyBorder="1" applyAlignment="1">
      <alignment horizontal="center" vertical="center" wrapText="1"/>
    </xf>
    <xf numFmtId="0" fontId="6" fillId="0" borderId="10" xfId="2" applyBorder="1" applyAlignment="1">
      <alignment horizontal="center" wrapText="1"/>
    </xf>
    <xf numFmtId="165" fontId="35" fillId="0" borderId="11" xfId="2" applyNumberFormat="1" applyFont="1" applyBorder="1" applyAlignment="1">
      <alignment horizontal="left"/>
    </xf>
    <xf numFmtId="165" fontId="35" fillId="0" borderId="37" xfId="2" applyNumberFormat="1" applyFont="1" applyBorder="1" applyAlignment="1">
      <alignment horizontal="left"/>
    </xf>
  </cellXfs>
  <cellStyles count="46">
    <cellStyle name="20% - Colore 1" xfId="22" builtinId="30" customBuiltin="1"/>
    <cellStyle name="20% - Colore 2" xfId="26" builtinId="34" customBuiltin="1"/>
    <cellStyle name="20% - Colore 3" xfId="30" builtinId="38" customBuiltin="1"/>
    <cellStyle name="20% - Colore 4" xfId="34" builtinId="42" customBuiltin="1"/>
    <cellStyle name="20% - Colore 5" xfId="38" builtinId="46" customBuiltin="1"/>
    <cellStyle name="20% - Colore 6" xfId="42" builtinId="50" customBuiltin="1"/>
    <cellStyle name="40% - Colore 1" xfId="23" builtinId="31" customBuiltin="1"/>
    <cellStyle name="40% - Colore 2" xfId="27" builtinId="35" customBuiltin="1"/>
    <cellStyle name="40% - Colore 3" xfId="31" builtinId="39" customBuiltin="1"/>
    <cellStyle name="40% - Colore 4" xfId="35" builtinId="43" customBuiltin="1"/>
    <cellStyle name="40% - Colore 5" xfId="39" builtinId="47" customBuiltin="1"/>
    <cellStyle name="40% - Colore 6" xfId="43" builtinId="51" customBuiltin="1"/>
    <cellStyle name="60% - Colore 1" xfId="24" builtinId="32" customBuiltin="1"/>
    <cellStyle name="60% - Colore 2" xfId="28" builtinId="36" customBuiltin="1"/>
    <cellStyle name="60% - Colore 3" xfId="32" builtinId="40" customBuiltin="1"/>
    <cellStyle name="60% - Colore 4" xfId="36" builtinId="44" customBuiltin="1"/>
    <cellStyle name="60% - Colore 5" xfId="40" builtinId="48" customBuiltin="1"/>
    <cellStyle name="60% - Colore 6" xfId="44" builtinId="52" customBuiltin="1"/>
    <cellStyle name="Calcolo" xfId="14" builtinId="22" customBuiltin="1"/>
    <cellStyle name="Cella collegata" xfId="15" builtinId="24" customBuiltin="1"/>
    <cellStyle name="Cella da controllare" xfId="16" builtinId="23" customBuiltin="1"/>
    <cellStyle name="Colore 1" xfId="21" builtinId="29" customBuiltin="1"/>
    <cellStyle name="Colore 2" xfId="25" builtinId="33" customBuiltin="1"/>
    <cellStyle name="Colore 3" xfId="29" builtinId="37" customBuiltin="1"/>
    <cellStyle name="Colore 4" xfId="33" builtinId="41" customBuiltin="1"/>
    <cellStyle name="Colore 5" xfId="37" builtinId="45" customBuiltin="1"/>
    <cellStyle name="Colore 6" xfId="41" builtinId="49" customBuiltin="1"/>
    <cellStyle name="Input" xfId="12" builtinId="20" customBuiltin="1"/>
    <cellStyle name="Migliaia 2" xfId="1" xr:uid="{00000000-0005-0000-0000-000000000000}"/>
    <cellStyle name="Neutrale" xfId="11" builtinId="28" customBuiltin="1"/>
    <cellStyle name="Normale" xfId="0" builtinId="0"/>
    <cellStyle name="Normale 10" xfId="2" xr:uid="{00000000-0005-0000-0000-000002000000}"/>
    <cellStyle name="Normale 2 2" xfId="3" xr:uid="{00000000-0005-0000-0000-000003000000}"/>
    <cellStyle name="Normale 3" xfId="45" xr:uid="{1885DECD-C0A2-4640-B2B2-740E1A8DB53E}"/>
    <cellStyle name="Nota" xfId="18" builtinId="10" customBuiltin="1"/>
    <cellStyle name="Output" xfId="13" builtinId="21" customBuiltin="1"/>
    <cellStyle name="Testo avviso" xfId="17" builtinId="11" customBuiltin="1"/>
    <cellStyle name="Testo descrittivo" xfId="19" builtinId="53" customBuiltin="1"/>
    <cellStyle name="Titolo" xfId="4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Totale" xfId="20" builtinId="25" customBuiltin="1"/>
    <cellStyle name="Valore non valido" xfId="10" builtinId="27" customBuiltin="1"/>
    <cellStyle name="Valore valido" xfId="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lt"/>
                <a:cs typeface="Arial" panose="020B0604020202020204" pitchFamily="34" charset="0"/>
              </a:defRPr>
            </a:pPr>
            <a:r>
              <a:rPr lang="it-IT" sz="110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Tasso di occupazione (20-64</a:t>
            </a:r>
            <a:r>
              <a:rPr lang="it-IT" sz="1100" baseline="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anni) per genere in provincia di Ravenna.</a:t>
            </a:r>
          </a:p>
          <a:p>
            <a:pPr>
              <a:defRPr sz="1100">
                <a:latin typeface="+mn-lt"/>
                <a:cs typeface="Arial" panose="020B0604020202020204" pitchFamily="34" charset="0"/>
              </a:defRPr>
            </a:pPr>
            <a:r>
              <a:rPr lang="it-IT" sz="1100" baseline="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rPr>
              <a:t>Anni 2018-2022. Valori percentuali</a:t>
            </a:r>
            <a:r>
              <a:rPr lang="it-IT" sz="1100" baseline="0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.</a:t>
            </a:r>
            <a:endParaRPr lang="it-IT" sz="1100">
              <a:solidFill>
                <a:schemeClr val="tx2"/>
              </a:solidFill>
              <a:latin typeface="+mn-lt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865196078431373"/>
          <c:y val="4.166666666666666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Tav.5!$A$9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Tav.5!$B$8:$G$8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Tav.5!$B$9:$G$9</c:f>
              <c:numCache>
                <c:formatCode>General</c:formatCode>
                <c:ptCount val="6"/>
                <c:pt idx="0">
                  <c:v>81</c:v>
                </c:pt>
                <c:pt idx="1">
                  <c:v>83.6</c:v>
                </c:pt>
                <c:pt idx="2">
                  <c:v>79.8</c:v>
                </c:pt>
                <c:pt idx="3">
                  <c:v>81.5</c:v>
                </c:pt>
                <c:pt idx="4">
                  <c:v>82.9</c:v>
                </c:pt>
                <c:pt idx="5">
                  <c:v>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2-4C15-B925-997EBA882BF6}"/>
            </c:ext>
          </c:extLst>
        </c:ser>
        <c:ser>
          <c:idx val="1"/>
          <c:order val="1"/>
          <c:tx>
            <c:strRef>
              <c:f>Tav.5!$A$10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Tav.5!$B$8:$G$8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Tav.5!$B$10:$G$10</c:f>
              <c:numCache>
                <c:formatCode>General</c:formatCode>
                <c:ptCount val="6"/>
                <c:pt idx="0">
                  <c:v>64.900000000000006</c:v>
                </c:pt>
                <c:pt idx="1">
                  <c:v>68</c:v>
                </c:pt>
                <c:pt idx="2">
                  <c:v>65</c:v>
                </c:pt>
                <c:pt idx="3">
                  <c:v>67.3</c:v>
                </c:pt>
                <c:pt idx="4">
                  <c:v>68</c:v>
                </c:pt>
                <c:pt idx="5">
                  <c:v>67.2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82-4C15-B925-997EBA882BF6}"/>
            </c:ext>
          </c:extLst>
        </c:ser>
        <c:ser>
          <c:idx val="2"/>
          <c:order val="2"/>
          <c:tx>
            <c:strRef>
              <c:f>Tav.5!$A$11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Tav.5!$B$8:$G$8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Tav.5!$B$11:$G$11</c:f>
              <c:numCache>
                <c:formatCode>General</c:formatCode>
                <c:ptCount val="6"/>
                <c:pt idx="0">
                  <c:v>72.900000000000006</c:v>
                </c:pt>
                <c:pt idx="1">
                  <c:v>75.7</c:v>
                </c:pt>
                <c:pt idx="2">
                  <c:v>72.3</c:v>
                </c:pt>
                <c:pt idx="3">
                  <c:v>74.400000000000006</c:v>
                </c:pt>
                <c:pt idx="4">
                  <c:v>75.5</c:v>
                </c:pt>
                <c:pt idx="5">
                  <c:v>74.7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82-4C15-B925-997EBA882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7372416"/>
        <c:axId val="267628544"/>
      </c:lineChart>
      <c:catAx>
        <c:axId val="26737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7628544"/>
        <c:crosses val="autoZero"/>
        <c:auto val="1"/>
        <c:lblAlgn val="ctr"/>
        <c:lblOffset val="100"/>
        <c:noMultiLvlLbl val="0"/>
      </c:catAx>
      <c:valAx>
        <c:axId val="267628544"/>
        <c:scaling>
          <c:orientation val="minMax"/>
          <c:max val="90"/>
          <c:min val="6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crossAx val="2673724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100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Tasso di occupazione (15-29</a:t>
            </a:r>
            <a:r>
              <a:rPr lang="it-IT" sz="1100" baseline="0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 anni) per genere in provincia di Ravenna.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2018-2022.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Tav.5!$A$38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Tav.5!$B$37:$G$37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Tav.5!$B$38:$G$38</c:f>
              <c:numCache>
                <c:formatCode>General</c:formatCode>
                <c:ptCount val="6"/>
                <c:pt idx="0">
                  <c:v>42.7</c:v>
                </c:pt>
                <c:pt idx="1">
                  <c:v>38.6</c:v>
                </c:pt>
                <c:pt idx="2">
                  <c:v>37.5</c:v>
                </c:pt>
                <c:pt idx="3">
                  <c:v>42.5</c:v>
                </c:pt>
                <c:pt idx="4">
                  <c:v>49.1</c:v>
                </c:pt>
                <c:pt idx="5">
                  <c:v>42.6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79-4228-88C7-F43B10B09162}"/>
            </c:ext>
          </c:extLst>
        </c:ser>
        <c:ser>
          <c:idx val="1"/>
          <c:order val="1"/>
          <c:tx>
            <c:strRef>
              <c:f>Tav.5!$A$39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Tav.5!$B$37:$G$37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Tav.5!$B$39:$G$39</c:f>
              <c:numCache>
                <c:formatCode>General</c:formatCode>
                <c:ptCount val="6"/>
                <c:pt idx="0">
                  <c:v>31.4</c:v>
                </c:pt>
                <c:pt idx="1">
                  <c:v>42.5</c:v>
                </c:pt>
                <c:pt idx="2">
                  <c:v>35.299999999999997</c:v>
                </c:pt>
                <c:pt idx="3">
                  <c:v>36.1</c:v>
                </c:pt>
                <c:pt idx="4">
                  <c:v>34.6</c:v>
                </c:pt>
                <c:pt idx="5">
                  <c:v>37.200000000000003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79-4228-88C7-F43B10B09162}"/>
            </c:ext>
          </c:extLst>
        </c:ser>
        <c:ser>
          <c:idx val="2"/>
          <c:order val="2"/>
          <c:tx>
            <c:strRef>
              <c:f>Tav.5!$A$40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Tav.5!$B$37:$G$37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Tav.5!$B$40:$G$40</c:f>
              <c:numCache>
                <c:formatCode>General</c:formatCode>
                <c:ptCount val="6"/>
                <c:pt idx="0">
                  <c:v>37.200000000000003</c:v>
                </c:pt>
                <c:pt idx="1">
                  <c:v>40.5</c:v>
                </c:pt>
                <c:pt idx="2">
                  <c:v>36.4</c:v>
                </c:pt>
                <c:pt idx="3">
                  <c:v>39.4</c:v>
                </c:pt>
                <c:pt idx="4">
                  <c:v>42.1</c:v>
                </c:pt>
                <c:pt idx="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79-4228-88C7-F43B10B09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499008"/>
        <c:axId val="289513472"/>
      </c:lineChart>
      <c:catAx>
        <c:axId val="28949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513472"/>
        <c:crosses val="autoZero"/>
        <c:auto val="1"/>
        <c:lblAlgn val="ctr"/>
        <c:lblOffset val="100"/>
        <c:noMultiLvlLbl val="0"/>
      </c:catAx>
      <c:valAx>
        <c:axId val="289513472"/>
        <c:scaling>
          <c:orientation val="minMax"/>
          <c:max val="60"/>
          <c:min val="30"/>
        </c:scaling>
        <c:delete val="0"/>
        <c:axPos val="l"/>
        <c:numFmt formatCode="General" sourceLinked="1"/>
        <c:majorTickMark val="none"/>
        <c:minorTickMark val="none"/>
        <c:tickLblPos val="nextTo"/>
        <c:crossAx val="2894990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10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Tasso di disoccupazione (15-74</a:t>
            </a:r>
            <a:r>
              <a:rPr lang="it-IT" sz="1100" baseline="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anni) per genere in provincia di Ravenna.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2018-2022.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'Tav. 6'!$A$9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'Tav. 6'!$B$8:$G$8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6'!$B$9:$G$9</c:f>
              <c:numCache>
                <c:formatCode>General</c:formatCode>
                <c:ptCount val="6"/>
                <c:pt idx="0">
                  <c:v>4.0999999999999996</c:v>
                </c:pt>
                <c:pt idx="1">
                  <c:v>3.1</c:v>
                </c:pt>
                <c:pt idx="2">
                  <c:v>4.7</c:v>
                </c:pt>
                <c:pt idx="3">
                  <c:v>4.5999999999999996</c:v>
                </c:pt>
                <c:pt idx="4">
                  <c:v>3.6</c:v>
                </c:pt>
                <c:pt idx="5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34-4057-B11F-D28DB297C47D}"/>
            </c:ext>
          </c:extLst>
        </c:ser>
        <c:ser>
          <c:idx val="1"/>
          <c:order val="1"/>
          <c:tx>
            <c:strRef>
              <c:f>'Tav. 6'!$A$10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'Tav. 6'!$B$8:$G$8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6'!$B$10:$G$10</c:f>
              <c:numCache>
                <c:formatCode>General</c:formatCode>
                <c:ptCount val="6"/>
                <c:pt idx="0">
                  <c:v>7.8</c:v>
                </c:pt>
                <c:pt idx="1">
                  <c:v>6.3</c:v>
                </c:pt>
                <c:pt idx="2">
                  <c:v>9.4</c:v>
                </c:pt>
                <c:pt idx="3">
                  <c:v>8.1999999999999993</c:v>
                </c:pt>
                <c:pt idx="4">
                  <c:v>7.6</c:v>
                </c:pt>
                <c:pt idx="5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4-4057-B11F-D28DB297C47D}"/>
            </c:ext>
          </c:extLst>
        </c:ser>
        <c:ser>
          <c:idx val="2"/>
          <c:order val="2"/>
          <c:tx>
            <c:strRef>
              <c:f>'Tav. 6'!$A$11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'Tav. 6'!$B$8:$G$8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6'!$B$11:$G$11</c:f>
              <c:numCache>
                <c:formatCode>General</c:formatCode>
                <c:ptCount val="6"/>
                <c:pt idx="0">
                  <c:v>5.8</c:v>
                </c:pt>
                <c:pt idx="1">
                  <c:v>4.5999999999999996</c:v>
                </c:pt>
                <c:pt idx="2">
                  <c:v>6.9</c:v>
                </c:pt>
                <c:pt idx="3">
                  <c:v>6.2</c:v>
                </c:pt>
                <c:pt idx="4">
                  <c:v>5.4</c:v>
                </c:pt>
                <c:pt idx="5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34-4057-B11F-D28DB297C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37504"/>
        <c:axId val="127239296"/>
      </c:lineChart>
      <c:catAx>
        <c:axId val="12723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239296"/>
        <c:crosses val="autoZero"/>
        <c:auto val="1"/>
        <c:lblAlgn val="ctr"/>
        <c:lblOffset val="100"/>
        <c:noMultiLvlLbl val="0"/>
      </c:catAx>
      <c:valAx>
        <c:axId val="127239296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crossAx val="1272375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  <c:spPr>
        <a:ln>
          <a:solidFill>
            <a:srgbClr val="7030A0"/>
          </a:solidFill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10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Tasso di disoccupazione (15-34</a:t>
            </a:r>
            <a:r>
              <a:rPr lang="it-IT" sz="1100" baseline="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anni) per genere in provincia di Ravenna</a:t>
            </a:r>
            <a:r>
              <a:rPr lang="it-IT" sz="1200" baseline="0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2018-2022.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'Tav. 6'!$A$39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'Tav. 6'!$B$38:$G$38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6'!$B$39:$G$39</c:f>
              <c:numCache>
                <c:formatCode>General</c:formatCode>
                <c:ptCount val="6"/>
                <c:pt idx="0">
                  <c:v>7</c:v>
                </c:pt>
                <c:pt idx="1">
                  <c:v>6.4</c:v>
                </c:pt>
                <c:pt idx="2">
                  <c:v>12.6</c:v>
                </c:pt>
                <c:pt idx="3">
                  <c:v>10.6</c:v>
                </c:pt>
                <c:pt idx="4">
                  <c:v>3.9</c:v>
                </c:pt>
                <c:pt idx="5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9D-4D9B-901F-2CDF0B9DBA4A}"/>
            </c:ext>
          </c:extLst>
        </c:ser>
        <c:ser>
          <c:idx val="1"/>
          <c:order val="1"/>
          <c:tx>
            <c:strRef>
              <c:f>'Tav. 6'!$A$40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'Tav. 6'!$B$38:$G$38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6'!$B$40:$G$40</c:f>
              <c:numCache>
                <c:formatCode>General</c:formatCode>
                <c:ptCount val="6"/>
                <c:pt idx="0">
                  <c:v>16.2</c:v>
                </c:pt>
                <c:pt idx="1">
                  <c:v>13</c:v>
                </c:pt>
                <c:pt idx="2">
                  <c:v>13.3</c:v>
                </c:pt>
                <c:pt idx="3">
                  <c:v>13.4</c:v>
                </c:pt>
                <c:pt idx="4">
                  <c:v>9.6</c:v>
                </c:pt>
                <c:pt idx="5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9D-4D9B-901F-2CDF0B9DBA4A}"/>
            </c:ext>
          </c:extLst>
        </c:ser>
        <c:ser>
          <c:idx val="2"/>
          <c:order val="2"/>
          <c:tx>
            <c:strRef>
              <c:f>'Tav. 6'!$A$41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'Tav. 6'!$B$38:$G$38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6'!$B$41:$G$41</c:f>
              <c:numCache>
                <c:formatCode>General</c:formatCode>
                <c:ptCount val="6"/>
                <c:pt idx="0">
                  <c:v>11</c:v>
                </c:pt>
                <c:pt idx="1">
                  <c:v>9.5</c:v>
                </c:pt>
                <c:pt idx="2">
                  <c:v>12.9</c:v>
                </c:pt>
                <c:pt idx="3">
                  <c:v>11.8</c:v>
                </c:pt>
                <c:pt idx="4">
                  <c:v>6.5</c:v>
                </c:pt>
                <c:pt idx="5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9D-4D9B-901F-2CDF0B9DB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50816"/>
        <c:axId val="127252352"/>
      </c:lineChart>
      <c:catAx>
        <c:axId val="1272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252352"/>
        <c:crosses val="autoZero"/>
        <c:auto val="1"/>
        <c:lblAlgn val="ctr"/>
        <c:lblOffset val="100"/>
        <c:noMultiLvlLbl val="0"/>
      </c:catAx>
      <c:valAx>
        <c:axId val="127252352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crossAx val="1272508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10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Tasso di inattività (15-74</a:t>
            </a:r>
            <a:r>
              <a:rPr lang="it-IT" sz="1100" baseline="0">
                <a:solidFill>
                  <a:schemeClr val="tx2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anni) per genere in provincia di Ravenna.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2018-2022.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'Tav. 7'!$A$9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'Tav. 7'!$B$8:$G$8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7'!$B$9:$G$9</c:f>
              <c:numCache>
                <c:formatCode>General</c:formatCode>
                <c:ptCount val="6"/>
                <c:pt idx="0">
                  <c:v>30.7</c:v>
                </c:pt>
                <c:pt idx="1">
                  <c:v>30.2</c:v>
                </c:pt>
                <c:pt idx="2">
                  <c:v>31.7</c:v>
                </c:pt>
                <c:pt idx="3">
                  <c:v>29.3</c:v>
                </c:pt>
                <c:pt idx="4">
                  <c:v>29.7</c:v>
                </c:pt>
                <c:pt idx="5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5-48C3-86A6-F0279B79CDF6}"/>
            </c:ext>
          </c:extLst>
        </c:ser>
        <c:ser>
          <c:idx val="1"/>
          <c:order val="1"/>
          <c:tx>
            <c:strRef>
              <c:f>'Tav. 7'!$A$10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'Tav. 7'!$B$8:$G$8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7'!$B$10:$G$10</c:f>
              <c:numCache>
                <c:formatCode>General</c:formatCode>
                <c:ptCount val="6"/>
                <c:pt idx="0">
                  <c:v>42.9</c:v>
                </c:pt>
                <c:pt idx="1">
                  <c:v>41.4</c:v>
                </c:pt>
                <c:pt idx="2">
                  <c:v>43.3</c:v>
                </c:pt>
                <c:pt idx="3">
                  <c:v>42.1</c:v>
                </c:pt>
                <c:pt idx="4">
                  <c:v>42.1</c:v>
                </c:pt>
                <c:pt idx="5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5-48C3-86A6-F0279B79CDF6}"/>
            </c:ext>
          </c:extLst>
        </c:ser>
        <c:ser>
          <c:idx val="2"/>
          <c:order val="2"/>
          <c:tx>
            <c:strRef>
              <c:f>'Tav. 7'!$A$11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'Tav. 7'!$B$8:$G$8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7'!$B$11:$G$11</c:f>
              <c:numCache>
                <c:formatCode>General</c:formatCode>
                <c:ptCount val="6"/>
                <c:pt idx="0">
                  <c:v>36.9</c:v>
                </c:pt>
                <c:pt idx="1">
                  <c:v>35.9</c:v>
                </c:pt>
                <c:pt idx="2">
                  <c:v>37.6</c:v>
                </c:pt>
                <c:pt idx="3">
                  <c:v>35.700000000000003</c:v>
                </c:pt>
                <c:pt idx="4">
                  <c:v>35.9</c:v>
                </c:pt>
                <c:pt idx="5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F5-48C3-86A6-F0279B79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304832"/>
        <c:axId val="127306368"/>
      </c:lineChart>
      <c:catAx>
        <c:axId val="12730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306368"/>
        <c:crosses val="autoZero"/>
        <c:auto val="1"/>
        <c:lblAlgn val="ctr"/>
        <c:lblOffset val="100"/>
        <c:noMultiLvlLbl val="0"/>
      </c:catAx>
      <c:valAx>
        <c:axId val="127306368"/>
        <c:scaling>
          <c:orientation val="minMax"/>
          <c:max val="45"/>
          <c:min val="25"/>
        </c:scaling>
        <c:delete val="0"/>
        <c:axPos val="l"/>
        <c:numFmt formatCode="General" sourceLinked="1"/>
        <c:majorTickMark val="none"/>
        <c:minorTickMark val="none"/>
        <c:tickLblPos val="nextTo"/>
        <c:crossAx val="1273048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200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Tasso di inattività (15-29</a:t>
            </a:r>
            <a:r>
              <a:rPr lang="it-IT" sz="1200" baseline="0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 anni) per genere in provincia di Ravenna.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Anni 2018-2022. Valori percentuali</a:t>
            </a:r>
            <a:r>
              <a:rPr lang="it-IT" sz="1200" baseline="0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endParaRPr lang="it-IT" sz="12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'Tav. 7'!$A$39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'Tav. 7'!$B$38:$G$38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7'!$B$39:$G$39</c:f>
              <c:numCache>
                <c:formatCode>General</c:formatCode>
                <c:ptCount val="6"/>
                <c:pt idx="0">
                  <c:v>52.8</c:v>
                </c:pt>
                <c:pt idx="1">
                  <c:v>57</c:v>
                </c:pt>
                <c:pt idx="2">
                  <c:v>53.4</c:v>
                </c:pt>
                <c:pt idx="3">
                  <c:v>50.6</c:v>
                </c:pt>
                <c:pt idx="4">
                  <c:v>49</c:v>
                </c:pt>
                <c:pt idx="5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2-405D-B860-C41300ADE3C1}"/>
            </c:ext>
          </c:extLst>
        </c:ser>
        <c:ser>
          <c:idx val="1"/>
          <c:order val="1"/>
          <c:tx>
            <c:strRef>
              <c:f>'Tav. 7'!$A$40</c:f>
              <c:strCache>
                <c:ptCount val="1"/>
                <c:pt idx="0">
                  <c:v>f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'Tav. 7'!$B$38:$G$38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7'!$B$40:$G$40</c:f>
              <c:numCache>
                <c:formatCode>General</c:formatCode>
                <c:ptCount val="6"/>
                <c:pt idx="0">
                  <c:v>58.5</c:v>
                </c:pt>
                <c:pt idx="1">
                  <c:v>56.9</c:v>
                </c:pt>
                <c:pt idx="2">
                  <c:v>64.900000000000006</c:v>
                </c:pt>
                <c:pt idx="3">
                  <c:v>57.9</c:v>
                </c:pt>
                <c:pt idx="4">
                  <c:v>60.3</c:v>
                </c:pt>
                <c:pt idx="5">
                  <c:v>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2-405D-B860-C41300ADE3C1}"/>
            </c:ext>
          </c:extLst>
        </c:ser>
        <c:ser>
          <c:idx val="2"/>
          <c:order val="2"/>
          <c:tx>
            <c:strRef>
              <c:f>'Tav. 7'!$A$41</c:f>
              <c:strCache>
                <c:ptCount val="1"/>
                <c:pt idx="0">
                  <c:v>tot.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'Tav. 7'!$B$38:$G$38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'Tav. 7'!$B$41:$G$41</c:f>
              <c:numCache>
                <c:formatCode>General</c:formatCode>
                <c:ptCount val="6"/>
                <c:pt idx="0">
                  <c:v>56.1</c:v>
                </c:pt>
                <c:pt idx="1">
                  <c:v>54.5</c:v>
                </c:pt>
                <c:pt idx="2">
                  <c:v>55.2</c:v>
                </c:pt>
                <c:pt idx="3">
                  <c:v>52.9</c:v>
                </c:pt>
                <c:pt idx="4">
                  <c:v>54</c:v>
                </c:pt>
                <c:pt idx="5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B2-405D-B860-C41300ADE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317120"/>
        <c:axId val="127318656"/>
      </c:lineChart>
      <c:catAx>
        <c:axId val="12731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318656"/>
        <c:crosses val="autoZero"/>
        <c:auto val="1"/>
        <c:lblAlgn val="ctr"/>
        <c:lblOffset val="100"/>
        <c:noMultiLvlLbl val="0"/>
      </c:catAx>
      <c:valAx>
        <c:axId val="127318656"/>
        <c:scaling>
          <c:orientation val="minMax"/>
          <c:max val="65"/>
          <c:min val="45"/>
        </c:scaling>
        <c:delete val="0"/>
        <c:axPos val="l"/>
        <c:numFmt formatCode="General" sourceLinked="1"/>
        <c:majorTickMark val="none"/>
        <c:minorTickMark val="none"/>
        <c:tickLblPos val="nextTo"/>
        <c:crossAx val="1273171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12382</xdr:rowOff>
    </xdr:from>
    <xdr:to>
      <xdr:col>9</xdr:col>
      <xdr:colOff>304800</xdr:colOff>
      <xdr:row>27</xdr:row>
      <xdr:rowOff>88582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42</xdr:row>
      <xdr:rowOff>14287</xdr:rowOff>
    </xdr:from>
    <xdr:to>
      <xdr:col>9</xdr:col>
      <xdr:colOff>333375</xdr:colOff>
      <xdr:row>56</xdr:row>
      <xdr:rowOff>90487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14287</xdr:rowOff>
    </xdr:from>
    <xdr:to>
      <xdr:col>9</xdr:col>
      <xdr:colOff>333375</xdr:colOff>
      <xdr:row>28</xdr:row>
      <xdr:rowOff>90487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44</xdr:row>
      <xdr:rowOff>14287</xdr:rowOff>
    </xdr:from>
    <xdr:to>
      <xdr:col>9</xdr:col>
      <xdr:colOff>333375</xdr:colOff>
      <xdr:row>58</xdr:row>
      <xdr:rowOff>90487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14287</xdr:rowOff>
    </xdr:from>
    <xdr:to>
      <xdr:col>8</xdr:col>
      <xdr:colOff>333375</xdr:colOff>
      <xdr:row>27</xdr:row>
      <xdr:rowOff>90487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44</xdr:row>
      <xdr:rowOff>14287</xdr:rowOff>
    </xdr:from>
    <xdr:to>
      <xdr:col>8</xdr:col>
      <xdr:colOff>333375</xdr:colOff>
      <xdr:row>58</xdr:row>
      <xdr:rowOff>90487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19050</xdr:rowOff>
        </xdr:from>
        <xdr:to>
          <xdr:col>3</xdr:col>
          <xdr:colOff>381000</xdr:colOff>
          <xdr:row>9</xdr:row>
          <xdr:rowOff>133350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9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70"/>
  <sheetViews>
    <sheetView tabSelected="1" zoomScaleNormal="100" workbookViewId="0">
      <selection sqref="A1:H1"/>
    </sheetView>
  </sheetViews>
  <sheetFormatPr defaultColWidth="9.140625" defaultRowHeight="16.5" x14ac:dyDescent="0.3"/>
  <cols>
    <col min="1" max="1" width="30.7109375" style="3" customWidth="1"/>
    <col min="2" max="6" width="9.140625" style="3"/>
    <col min="7" max="7" width="9.140625" style="3" customWidth="1"/>
    <col min="8" max="16384" width="9.140625" style="3"/>
  </cols>
  <sheetData>
    <row r="1" spans="1:12" ht="36" customHeight="1" x14ac:dyDescent="0.3">
      <c r="A1" s="237" t="s">
        <v>47</v>
      </c>
      <c r="B1" s="237"/>
      <c r="C1" s="237"/>
      <c r="D1" s="237"/>
      <c r="E1" s="237"/>
      <c r="F1" s="237"/>
      <c r="G1" s="237"/>
      <c r="H1" s="237"/>
    </row>
    <row r="2" spans="1:12" s="1" customFormat="1" ht="12.75" x14ac:dyDescent="0.25">
      <c r="A2" s="1" t="s">
        <v>18</v>
      </c>
    </row>
    <row r="3" spans="1:12" s="1" customFormat="1" ht="13.5" thickBot="1" x14ac:dyDescent="0.3"/>
    <row r="4" spans="1:12" ht="17.25" thickBot="1" x14ac:dyDescent="0.35">
      <c r="A4" s="4" t="s">
        <v>1</v>
      </c>
      <c r="B4" s="5"/>
      <c r="C4" s="6">
        <v>2018</v>
      </c>
      <c r="D4" s="5">
        <v>2019</v>
      </c>
      <c r="E4" s="6">
        <v>2020</v>
      </c>
      <c r="F4" s="6">
        <v>2021</v>
      </c>
      <c r="G4" s="5">
        <v>2022</v>
      </c>
      <c r="H4" s="5">
        <v>2023</v>
      </c>
    </row>
    <row r="5" spans="1:12" x14ac:dyDescent="0.3">
      <c r="A5" s="234" t="s">
        <v>2</v>
      </c>
      <c r="B5" s="7" t="s">
        <v>3</v>
      </c>
      <c r="C5" s="8">
        <v>94.9</v>
      </c>
      <c r="D5" s="8">
        <v>96</v>
      </c>
      <c r="E5" s="8">
        <v>91.9</v>
      </c>
      <c r="F5" s="9">
        <v>95.5</v>
      </c>
      <c r="G5" s="8">
        <v>96.1</v>
      </c>
      <c r="H5" s="10">
        <v>94.5</v>
      </c>
    </row>
    <row r="6" spans="1:12" x14ac:dyDescent="0.3">
      <c r="A6" s="235"/>
      <c r="B6" s="11" t="s">
        <v>4</v>
      </c>
      <c r="C6" s="12">
        <v>75.599999999999994</v>
      </c>
      <c r="D6" s="12">
        <v>78.900000000000006</v>
      </c>
      <c r="E6" s="12">
        <v>73.7</v>
      </c>
      <c r="F6" s="13">
        <v>76.099999999999994</v>
      </c>
      <c r="G6" s="12">
        <v>76.3</v>
      </c>
      <c r="H6" s="14">
        <v>75.599999999999994</v>
      </c>
    </row>
    <row r="7" spans="1:12" x14ac:dyDescent="0.3">
      <c r="A7" s="235"/>
      <c r="B7" s="11" t="s">
        <v>5</v>
      </c>
      <c r="C7" s="12">
        <v>170.5</v>
      </c>
      <c r="D7" s="12">
        <v>174.9</v>
      </c>
      <c r="E7" s="12">
        <v>165.7</v>
      </c>
      <c r="F7" s="13">
        <v>171.7</v>
      </c>
      <c r="G7" s="12">
        <v>172.4</v>
      </c>
      <c r="H7" s="14">
        <v>170.1</v>
      </c>
    </row>
    <row r="8" spans="1:12" ht="17.25" thickBot="1" x14ac:dyDescent="0.35">
      <c r="A8" s="236"/>
      <c r="B8" s="15" t="s">
        <v>6</v>
      </c>
      <c r="C8" s="16">
        <f>(C6-C5)/C6</f>
        <v>-0.25529100529100546</v>
      </c>
      <c r="D8" s="16">
        <f t="shared" ref="D8:H8" si="0">(D6-D5)/D6</f>
        <v>-0.2167300380228136</v>
      </c>
      <c r="E8" s="16">
        <f t="shared" si="0"/>
        <v>-0.24694708276797833</v>
      </c>
      <c r="F8" s="17">
        <f t="shared" si="0"/>
        <v>-0.25492772667542718</v>
      </c>
      <c r="G8" s="18">
        <f t="shared" si="0"/>
        <v>-0.25950196592398422</v>
      </c>
      <c r="H8" s="19">
        <f t="shared" si="0"/>
        <v>-0.25000000000000011</v>
      </c>
      <c r="J8" s="20"/>
      <c r="L8" s="20"/>
    </row>
    <row r="9" spans="1:12" x14ac:dyDescent="0.3">
      <c r="A9" s="231" t="s">
        <v>19</v>
      </c>
      <c r="B9" s="7" t="s">
        <v>3</v>
      </c>
      <c r="C9" s="8">
        <f>C13-C5</f>
        <v>3.8999999999999915</v>
      </c>
      <c r="D9" s="8">
        <f>D13-D5</f>
        <v>3</v>
      </c>
      <c r="E9" s="8">
        <f t="shared" ref="E9:G9" si="1">E13-E5</f>
        <v>4.5999999999999943</v>
      </c>
      <c r="F9" s="9">
        <f t="shared" si="1"/>
        <v>4.5999999999999943</v>
      </c>
      <c r="G9" s="8">
        <f t="shared" si="1"/>
        <v>3.6000000000000085</v>
      </c>
      <c r="H9" s="10">
        <f>H13-H5</f>
        <v>3.5</v>
      </c>
    </row>
    <row r="10" spans="1:12" x14ac:dyDescent="0.3">
      <c r="A10" s="232"/>
      <c r="B10" s="11" t="s">
        <v>4</v>
      </c>
      <c r="C10" s="12">
        <f t="shared" ref="C10:H10" si="2">C14-C6</f>
        <v>6.4000000000000057</v>
      </c>
      <c r="D10" s="12">
        <f t="shared" si="2"/>
        <v>5.2999999999999972</v>
      </c>
      <c r="E10" s="12">
        <f t="shared" si="2"/>
        <v>7.7000000000000028</v>
      </c>
      <c r="F10" s="13">
        <f t="shared" si="2"/>
        <v>6.8000000000000114</v>
      </c>
      <c r="G10" s="12">
        <f t="shared" si="2"/>
        <v>6.2999999999999972</v>
      </c>
      <c r="H10" s="14">
        <f t="shared" si="2"/>
        <v>4.8000000000000114</v>
      </c>
    </row>
    <row r="11" spans="1:12" x14ac:dyDescent="0.3">
      <c r="A11" s="232"/>
      <c r="B11" s="11" t="s">
        <v>7</v>
      </c>
      <c r="C11" s="12">
        <f t="shared" ref="C11:H11" si="3">C15-C7</f>
        <v>10.300000000000011</v>
      </c>
      <c r="D11" s="12">
        <f t="shared" si="3"/>
        <v>8.2999999999999829</v>
      </c>
      <c r="E11" s="12">
        <f t="shared" si="3"/>
        <v>12.200000000000017</v>
      </c>
      <c r="F11" s="13">
        <f t="shared" si="3"/>
        <v>11.300000000000011</v>
      </c>
      <c r="G11" s="12">
        <f t="shared" si="3"/>
        <v>9.9000000000000057</v>
      </c>
      <c r="H11" s="14">
        <f t="shared" si="3"/>
        <v>8.3000000000000114</v>
      </c>
    </row>
    <row r="12" spans="1:12" ht="17.25" thickBot="1" x14ac:dyDescent="0.35">
      <c r="A12" s="233"/>
      <c r="B12" s="15" t="s">
        <v>6</v>
      </c>
      <c r="C12" s="16">
        <f>(C10-C9)/C10</f>
        <v>0.39062500000000189</v>
      </c>
      <c r="D12" s="16">
        <f t="shared" ref="D12:H12" si="4">(D10-D9)/D10</f>
        <v>0.43396226415094308</v>
      </c>
      <c r="E12" s="16">
        <f t="shared" si="4"/>
        <v>0.40259740259740356</v>
      </c>
      <c r="F12" s="17">
        <f t="shared" si="4"/>
        <v>0.32352941176470784</v>
      </c>
      <c r="G12" s="16">
        <f t="shared" si="4"/>
        <v>0.42857142857142694</v>
      </c>
      <c r="H12" s="21">
        <f t="shared" si="4"/>
        <v>0.27083333333333504</v>
      </c>
    </row>
    <row r="13" spans="1:12" x14ac:dyDescent="0.3">
      <c r="A13" s="234" t="s">
        <v>8</v>
      </c>
      <c r="B13" s="7" t="s">
        <v>3</v>
      </c>
      <c r="C13" s="8">
        <v>98.8</v>
      </c>
      <c r="D13" s="8">
        <v>99</v>
      </c>
      <c r="E13" s="8">
        <v>96.5</v>
      </c>
      <c r="F13" s="9">
        <v>100.1</v>
      </c>
      <c r="G13" s="8">
        <v>99.7</v>
      </c>
      <c r="H13" s="230">
        <v>98</v>
      </c>
    </row>
    <row r="14" spans="1:12" x14ac:dyDescent="0.3">
      <c r="A14" s="235"/>
      <c r="B14" s="11" t="s">
        <v>4</v>
      </c>
      <c r="C14" s="12">
        <v>82</v>
      </c>
      <c r="D14" s="12">
        <v>84.2</v>
      </c>
      <c r="E14" s="12">
        <v>81.400000000000006</v>
      </c>
      <c r="F14" s="13">
        <v>82.9</v>
      </c>
      <c r="G14" s="12">
        <v>82.6</v>
      </c>
      <c r="H14" s="14">
        <v>80.400000000000006</v>
      </c>
    </row>
    <row r="15" spans="1:12" x14ac:dyDescent="0.3">
      <c r="A15" s="235"/>
      <c r="B15" s="11" t="s">
        <v>7</v>
      </c>
      <c r="C15" s="12">
        <v>180.8</v>
      </c>
      <c r="D15" s="12">
        <v>183.2</v>
      </c>
      <c r="E15" s="12">
        <v>177.9</v>
      </c>
      <c r="F15" s="13">
        <v>183</v>
      </c>
      <c r="G15" s="12">
        <v>182.3</v>
      </c>
      <c r="H15" s="14">
        <v>178.4</v>
      </c>
    </row>
    <row r="16" spans="1:12" ht="17.25" thickBot="1" x14ac:dyDescent="0.35">
      <c r="A16" s="236"/>
      <c r="B16" s="15" t="s">
        <v>6</v>
      </c>
      <c r="C16" s="16">
        <f>(C14-C13)/C14</f>
        <v>-0.20487804878048776</v>
      </c>
      <c r="D16" s="16">
        <f t="shared" ref="D16:H16" si="5">(D14-D13)/D14</f>
        <v>-0.175771971496437</v>
      </c>
      <c r="E16" s="16">
        <f t="shared" si="5"/>
        <v>-0.18550368550368543</v>
      </c>
      <c r="F16" s="17">
        <f t="shared" si="5"/>
        <v>-0.20747889022919164</v>
      </c>
      <c r="G16" s="16">
        <f t="shared" si="5"/>
        <v>-0.20702179176755459</v>
      </c>
      <c r="H16" s="21">
        <f t="shared" si="5"/>
        <v>-0.21890547263681584</v>
      </c>
    </row>
    <row r="17" spans="1:8" ht="17.25" hidden="1" thickBot="1" x14ac:dyDescent="0.35">
      <c r="A17" s="234" t="s">
        <v>9</v>
      </c>
      <c r="B17" s="7" t="s">
        <v>3</v>
      </c>
      <c r="C17" s="8">
        <v>26</v>
      </c>
      <c r="D17" s="8">
        <v>24.7</v>
      </c>
      <c r="E17" s="8">
        <v>26.6</v>
      </c>
      <c r="F17" s="9">
        <v>23.4</v>
      </c>
      <c r="G17" s="8">
        <v>23.7</v>
      </c>
      <c r="H17" s="10">
        <v>23.7</v>
      </c>
    </row>
    <row r="18" spans="1:8" ht="17.25" hidden="1" thickBot="1" x14ac:dyDescent="0.35">
      <c r="A18" s="235"/>
      <c r="B18" s="11" t="s">
        <v>4</v>
      </c>
      <c r="C18" s="12">
        <v>40.1</v>
      </c>
      <c r="D18" s="12">
        <v>37.200000000000003</v>
      </c>
      <c r="E18" s="12">
        <v>39.700000000000003</v>
      </c>
      <c r="F18" s="13">
        <v>38.299999999999997</v>
      </c>
      <c r="G18" s="12">
        <v>37.700000000000003</v>
      </c>
      <c r="H18" s="14">
        <v>37.700000000000003</v>
      </c>
    </row>
    <row r="19" spans="1:8" ht="17.25" hidden="1" thickBot="1" x14ac:dyDescent="0.35">
      <c r="A19" s="235"/>
      <c r="B19" s="11" t="s">
        <v>7</v>
      </c>
      <c r="C19" s="12">
        <v>66.099999999999994</v>
      </c>
      <c r="D19" s="12">
        <v>61.9</v>
      </c>
      <c r="E19" s="12">
        <v>66.3</v>
      </c>
      <c r="F19" s="13">
        <v>61.7</v>
      </c>
      <c r="G19" s="12">
        <f>SUM(G17:G18)</f>
        <v>61.400000000000006</v>
      </c>
      <c r="H19" s="14">
        <f>SUM(H17:H18)</f>
        <v>61.400000000000006</v>
      </c>
    </row>
    <row r="20" spans="1:8" ht="17.25" hidden="1" thickBot="1" x14ac:dyDescent="0.35">
      <c r="A20" s="236"/>
      <c r="B20" s="22" t="s">
        <v>6</v>
      </c>
      <c r="C20" s="23">
        <f>(C18-C17)/C18</f>
        <v>0.35162094763092272</v>
      </c>
      <c r="D20" s="23">
        <f t="shared" ref="D20:E20" si="6">(D18-D17)/D18</f>
        <v>0.33602150537634418</v>
      </c>
      <c r="E20" s="23">
        <f t="shared" si="6"/>
        <v>0.32997481108312343</v>
      </c>
      <c r="F20" s="24">
        <f>(F18-F17)/F18</f>
        <v>0.38903394255874674</v>
      </c>
      <c r="G20" s="23">
        <f t="shared" ref="G20:H20" si="7">(G18-G17)/G18</f>
        <v>0.37135278514588865</v>
      </c>
      <c r="H20" s="25">
        <f t="shared" si="7"/>
        <v>0.37135278514588865</v>
      </c>
    </row>
    <row r="21" spans="1:8" x14ac:dyDescent="0.3">
      <c r="A21" s="234" t="s">
        <v>10</v>
      </c>
      <c r="B21" s="7" t="s">
        <v>3</v>
      </c>
      <c r="C21" s="8">
        <v>43.1</v>
      </c>
      <c r="D21" s="8">
        <v>42.3</v>
      </c>
      <c r="E21" s="8">
        <v>44.4</v>
      </c>
      <c r="F21" s="9">
        <v>41.1</v>
      </c>
      <c r="G21" s="8">
        <v>41.8</v>
      </c>
      <c r="H21" s="10">
        <v>43.6</v>
      </c>
    </row>
    <row r="22" spans="1:8" x14ac:dyDescent="0.3">
      <c r="A22" s="235"/>
      <c r="B22" s="11" t="s">
        <v>4</v>
      </c>
      <c r="C22" s="12">
        <v>61.6</v>
      </c>
      <c r="D22" s="12">
        <v>59.3</v>
      </c>
      <c r="E22" s="12">
        <v>62.1</v>
      </c>
      <c r="F22" s="13">
        <v>60.3</v>
      </c>
      <c r="G22" s="12">
        <v>60.1</v>
      </c>
      <c r="H22" s="14">
        <v>62.2</v>
      </c>
    </row>
    <row r="23" spans="1:8" x14ac:dyDescent="0.3">
      <c r="A23" s="235"/>
      <c r="B23" s="11" t="s">
        <v>7</v>
      </c>
      <c r="C23" s="12">
        <v>104.8</v>
      </c>
      <c r="D23" s="12">
        <v>101.7</v>
      </c>
      <c r="E23" s="12">
        <f>SUM(E21:E22)</f>
        <v>106.5</v>
      </c>
      <c r="F23" s="13">
        <v>101.3</v>
      </c>
      <c r="G23" s="12">
        <v>102</v>
      </c>
      <c r="H23" s="14">
        <v>105.9</v>
      </c>
    </row>
    <row r="24" spans="1:8" ht="17.25" thickBot="1" x14ac:dyDescent="0.35">
      <c r="A24" s="236"/>
      <c r="B24" s="15" t="s">
        <v>6</v>
      </c>
      <c r="C24" s="16">
        <f>(C22-C21)/C22</f>
        <v>0.30032467532467533</v>
      </c>
      <c r="D24" s="16">
        <f t="shared" ref="D24:H24" si="8">(D22-D21)/D22</f>
        <v>0.28667790893760542</v>
      </c>
      <c r="E24" s="16">
        <f t="shared" si="8"/>
        <v>0.28502415458937203</v>
      </c>
      <c r="F24" s="17">
        <f t="shared" si="8"/>
        <v>0.31840796019900491</v>
      </c>
      <c r="G24" s="16">
        <f t="shared" si="8"/>
        <v>0.30449251247920139</v>
      </c>
      <c r="H24" s="21">
        <f t="shared" si="8"/>
        <v>0.29903536977491962</v>
      </c>
    </row>
    <row r="26" spans="1:8" ht="17.25" thickBot="1" x14ac:dyDescent="0.35"/>
    <row r="27" spans="1:8" ht="17.25" thickBot="1" x14ac:dyDescent="0.35">
      <c r="A27" s="4" t="s">
        <v>11</v>
      </c>
      <c r="B27" s="5"/>
      <c r="C27" s="6">
        <v>2018</v>
      </c>
      <c r="D27" s="5">
        <v>2019</v>
      </c>
      <c r="E27" s="6">
        <v>2020</v>
      </c>
      <c r="F27" s="6">
        <v>2021</v>
      </c>
      <c r="G27" s="26">
        <v>2022</v>
      </c>
      <c r="H27" s="5">
        <v>2023</v>
      </c>
    </row>
    <row r="28" spans="1:8" x14ac:dyDescent="0.3">
      <c r="A28" s="234" t="s">
        <v>2</v>
      </c>
      <c r="B28" s="7" t="s">
        <v>3</v>
      </c>
      <c r="C28" s="27">
        <v>1102</v>
      </c>
      <c r="D28" s="27">
        <v>1110.5999999999999</v>
      </c>
      <c r="E28" s="27">
        <v>1087.4000000000001</v>
      </c>
      <c r="F28" s="28">
        <v>1097.5</v>
      </c>
      <c r="G28" s="27">
        <v>1103.0999999999999</v>
      </c>
      <c r="H28" s="29">
        <v>1115</v>
      </c>
    </row>
    <row r="29" spans="1:8" x14ac:dyDescent="0.3">
      <c r="A29" s="235"/>
      <c r="B29" s="11" t="s">
        <v>4</v>
      </c>
      <c r="C29" s="30">
        <v>894.4</v>
      </c>
      <c r="D29" s="30">
        <v>915.4</v>
      </c>
      <c r="E29" s="30">
        <v>878.8</v>
      </c>
      <c r="F29" s="31">
        <v>880.9</v>
      </c>
      <c r="G29" s="30">
        <v>898.1</v>
      </c>
      <c r="H29" s="32">
        <v>908.1</v>
      </c>
    </row>
    <row r="30" spans="1:8" x14ac:dyDescent="0.3">
      <c r="A30" s="235"/>
      <c r="B30" s="11" t="s">
        <v>5</v>
      </c>
      <c r="C30" s="33">
        <v>1996.3</v>
      </c>
      <c r="D30" s="33">
        <f>SUM(D28:D29)</f>
        <v>2026</v>
      </c>
      <c r="E30" s="30">
        <f t="shared" ref="E30:F30" si="9">SUM(E28:E29)</f>
        <v>1966.2</v>
      </c>
      <c r="F30" s="30">
        <f t="shared" si="9"/>
        <v>1978.4</v>
      </c>
      <c r="G30" s="33">
        <v>2001.3</v>
      </c>
      <c r="H30" s="34">
        <v>2023.2</v>
      </c>
    </row>
    <row r="31" spans="1:8" ht="17.25" thickBot="1" x14ac:dyDescent="0.35">
      <c r="A31" s="236"/>
      <c r="B31" s="15" t="s">
        <v>6</v>
      </c>
      <c r="C31" s="16">
        <f>(C29-C28)/C29</f>
        <v>-0.2321109123434705</v>
      </c>
      <c r="D31" s="16">
        <f t="shared" ref="D31:H31" si="10">(D29-D28)/D29</f>
        <v>-0.21324011361153586</v>
      </c>
      <c r="E31" s="16">
        <f t="shared" si="10"/>
        <v>-0.23736913973600382</v>
      </c>
      <c r="F31" s="17">
        <f t="shared" si="10"/>
        <v>-0.24588489045294587</v>
      </c>
      <c r="G31" s="18">
        <f t="shared" si="10"/>
        <v>-0.22825965928070358</v>
      </c>
      <c r="H31" s="19">
        <f t="shared" si="10"/>
        <v>-0.22783834379473622</v>
      </c>
    </row>
    <row r="32" spans="1:8" x14ac:dyDescent="0.3">
      <c r="A32" s="231" t="s">
        <v>19</v>
      </c>
      <c r="B32" s="7" t="s">
        <v>3</v>
      </c>
      <c r="C32" s="27">
        <f>C36-C28</f>
        <v>52.900000000000091</v>
      </c>
      <c r="D32" s="27">
        <f>D36-D28</f>
        <v>53.800000000000182</v>
      </c>
      <c r="E32" s="27">
        <f t="shared" ref="E32:H32" si="11">E36-E28</f>
        <v>56.399999999999864</v>
      </c>
      <c r="F32" s="28">
        <f t="shared" si="11"/>
        <v>45.400000000000091</v>
      </c>
      <c r="G32" s="27">
        <f t="shared" si="11"/>
        <v>46.5</v>
      </c>
      <c r="H32" s="29">
        <f t="shared" si="11"/>
        <v>44.700000000000045</v>
      </c>
    </row>
    <row r="33" spans="1:8" x14ac:dyDescent="0.3">
      <c r="A33" s="232"/>
      <c r="B33" s="11" t="s">
        <v>4</v>
      </c>
      <c r="C33" s="30">
        <f t="shared" ref="C33:H33" si="12">C37-C29</f>
        <v>69.899999999999977</v>
      </c>
      <c r="D33" s="30">
        <f t="shared" si="12"/>
        <v>64.600000000000023</v>
      </c>
      <c r="E33" s="30">
        <f t="shared" si="12"/>
        <v>66.200000000000045</v>
      </c>
      <c r="F33" s="31">
        <f t="shared" si="12"/>
        <v>68.5</v>
      </c>
      <c r="G33" s="30">
        <f t="shared" si="12"/>
        <v>58.899999999999977</v>
      </c>
      <c r="H33" s="32">
        <f t="shared" si="12"/>
        <v>60.399999999999977</v>
      </c>
    </row>
    <row r="34" spans="1:8" x14ac:dyDescent="0.3">
      <c r="A34" s="232"/>
      <c r="B34" s="11" t="s">
        <v>7</v>
      </c>
      <c r="C34" s="33">
        <f t="shared" ref="C34:H34" si="13">C38-C30</f>
        <v>122.89999999999986</v>
      </c>
      <c r="D34" s="33">
        <f t="shared" si="13"/>
        <v>118.40000000000009</v>
      </c>
      <c r="E34" s="30">
        <f t="shared" si="13"/>
        <v>122.60000000000014</v>
      </c>
      <c r="F34" s="30">
        <f t="shared" si="13"/>
        <v>113.90000000000009</v>
      </c>
      <c r="G34" s="33">
        <f t="shared" si="13"/>
        <v>105.29999999999995</v>
      </c>
      <c r="H34" s="34">
        <f t="shared" si="13"/>
        <v>105.10000000000014</v>
      </c>
    </row>
    <row r="35" spans="1:8" ht="17.25" thickBot="1" x14ac:dyDescent="0.35">
      <c r="A35" s="233"/>
      <c r="B35" s="15" t="s">
        <v>6</v>
      </c>
      <c r="C35" s="16">
        <f>(C33-C32)/C33</f>
        <v>0.24320457796852493</v>
      </c>
      <c r="D35" s="16">
        <f t="shared" ref="D35:H35" si="14">(D33-D32)/D33</f>
        <v>0.16718266253869718</v>
      </c>
      <c r="E35" s="16">
        <f t="shared" si="14"/>
        <v>0.1480362537764377</v>
      </c>
      <c r="F35" s="17">
        <f t="shared" si="14"/>
        <v>0.33722627737226146</v>
      </c>
      <c r="G35" s="18">
        <f t="shared" si="14"/>
        <v>0.21052631578947337</v>
      </c>
      <c r="H35" s="19">
        <f t="shared" si="14"/>
        <v>0.25993377483443608</v>
      </c>
    </row>
    <row r="36" spans="1:8" x14ac:dyDescent="0.3">
      <c r="A36" s="234" t="s">
        <v>8</v>
      </c>
      <c r="B36" s="7" t="s">
        <v>3</v>
      </c>
      <c r="C36" s="8">
        <v>1154.9000000000001</v>
      </c>
      <c r="D36" s="8">
        <v>1164.4000000000001</v>
      </c>
      <c r="E36" s="8">
        <v>1143.8</v>
      </c>
      <c r="F36" s="9">
        <v>1142.9000000000001</v>
      </c>
      <c r="G36" s="8">
        <v>1149.5999999999999</v>
      </c>
      <c r="H36" s="10">
        <v>1159.7</v>
      </c>
    </row>
    <row r="37" spans="1:8" x14ac:dyDescent="0.3">
      <c r="A37" s="235"/>
      <c r="B37" s="11" t="s">
        <v>4</v>
      </c>
      <c r="C37" s="12">
        <v>964.3</v>
      </c>
      <c r="D37" s="12">
        <v>980</v>
      </c>
      <c r="E37" s="12">
        <v>945</v>
      </c>
      <c r="F37" s="13">
        <v>949.4</v>
      </c>
      <c r="G37" s="12">
        <v>957</v>
      </c>
      <c r="H37" s="14">
        <v>968.5</v>
      </c>
    </row>
    <row r="38" spans="1:8" x14ac:dyDescent="0.3">
      <c r="A38" s="235"/>
      <c r="B38" s="11" t="s">
        <v>7</v>
      </c>
      <c r="C38" s="30">
        <f>SUM(C36:C37)</f>
        <v>2119.1999999999998</v>
      </c>
      <c r="D38" s="30">
        <f t="shared" ref="D38:G38" si="15">SUM(D36:D37)</f>
        <v>2144.4</v>
      </c>
      <c r="E38" s="30">
        <f t="shared" si="15"/>
        <v>2088.8000000000002</v>
      </c>
      <c r="F38" s="30">
        <f t="shared" si="15"/>
        <v>2092.3000000000002</v>
      </c>
      <c r="G38" s="30">
        <f t="shared" si="15"/>
        <v>2106.6</v>
      </c>
      <c r="H38" s="32">
        <v>2128.3000000000002</v>
      </c>
    </row>
    <row r="39" spans="1:8" ht="17.25" thickBot="1" x14ac:dyDescent="0.35">
      <c r="A39" s="236"/>
      <c r="B39" s="15" t="s">
        <v>6</v>
      </c>
      <c r="C39" s="16">
        <f>(C37-C36)/C37</f>
        <v>-0.19765633101731842</v>
      </c>
      <c r="D39" s="16">
        <f t="shared" ref="D39:H39" si="16">(D37-D36)/D37</f>
        <v>-0.18816326530612254</v>
      </c>
      <c r="E39" s="16">
        <f t="shared" si="16"/>
        <v>-0.21037037037037032</v>
      </c>
      <c r="F39" s="17">
        <f t="shared" si="16"/>
        <v>-0.20381293448493798</v>
      </c>
      <c r="G39" s="16">
        <f t="shared" si="16"/>
        <v>-0.20125391849529772</v>
      </c>
      <c r="H39" s="21">
        <f t="shared" si="16"/>
        <v>-0.19741868869385654</v>
      </c>
    </row>
    <row r="40" spans="1:8" ht="17.25" hidden="1" thickBot="1" x14ac:dyDescent="0.35">
      <c r="A40" s="234" t="s">
        <v>9</v>
      </c>
      <c r="B40" s="7" t="s">
        <v>3</v>
      </c>
      <c r="C40" s="8">
        <v>272.10000000000002</v>
      </c>
      <c r="D40" s="8">
        <v>271.8</v>
      </c>
      <c r="E40" s="8">
        <v>293.89999999999998</v>
      </c>
      <c r="F40" s="9">
        <v>298.5</v>
      </c>
      <c r="G40" s="8">
        <v>288</v>
      </c>
      <c r="H40" s="10">
        <v>288</v>
      </c>
    </row>
    <row r="41" spans="1:8" ht="17.25" hidden="1" thickBot="1" x14ac:dyDescent="0.35">
      <c r="A41" s="235"/>
      <c r="B41" s="11" t="s">
        <v>4</v>
      </c>
      <c r="C41" s="12">
        <v>451.3</v>
      </c>
      <c r="D41" s="12">
        <v>436.6</v>
      </c>
      <c r="E41" s="12">
        <v>471.2</v>
      </c>
      <c r="F41" s="13">
        <v>466.1</v>
      </c>
      <c r="G41" s="12">
        <v>449.3</v>
      </c>
      <c r="H41" s="14">
        <v>449.3</v>
      </c>
    </row>
    <row r="42" spans="1:8" ht="17.25" hidden="1" thickBot="1" x14ac:dyDescent="0.35">
      <c r="A42" s="235"/>
      <c r="B42" s="11" t="s">
        <v>7</v>
      </c>
      <c r="C42" s="12">
        <f>SUM(C40:C41)</f>
        <v>723.40000000000009</v>
      </c>
      <c r="D42" s="12">
        <f t="shared" ref="D42:H42" si="17">SUM(D40:D41)</f>
        <v>708.40000000000009</v>
      </c>
      <c r="E42" s="12">
        <f t="shared" si="17"/>
        <v>765.09999999999991</v>
      </c>
      <c r="F42" s="12">
        <f t="shared" si="17"/>
        <v>764.6</v>
      </c>
      <c r="G42" s="12">
        <f t="shared" si="17"/>
        <v>737.3</v>
      </c>
      <c r="H42" s="14">
        <f t="shared" si="17"/>
        <v>737.3</v>
      </c>
    </row>
    <row r="43" spans="1:8" ht="17.25" hidden="1" thickBot="1" x14ac:dyDescent="0.35">
      <c r="A43" s="236"/>
      <c r="B43" s="22" t="s">
        <v>6</v>
      </c>
      <c r="C43" s="23">
        <f>(C41-C40)/C41</f>
        <v>0.39707511633060044</v>
      </c>
      <c r="D43" s="23">
        <f t="shared" ref="D43:H43" si="18">(D41-D40)/D41</f>
        <v>0.37746220797068253</v>
      </c>
      <c r="E43" s="23">
        <f t="shared" si="18"/>
        <v>0.3762733446519525</v>
      </c>
      <c r="F43" s="24">
        <f t="shared" si="18"/>
        <v>0.35957948937996143</v>
      </c>
      <c r="G43" s="23">
        <f t="shared" si="18"/>
        <v>0.35900289338971736</v>
      </c>
      <c r="H43" s="25">
        <f t="shared" si="18"/>
        <v>0.35900289338971736</v>
      </c>
    </row>
    <row r="44" spans="1:8" x14ac:dyDescent="0.3">
      <c r="A44" s="234" t="s">
        <v>10</v>
      </c>
      <c r="B44" s="7" t="s">
        <v>3</v>
      </c>
      <c r="C44" s="8">
        <v>469.9</v>
      </c>
      <c r="D44" s="8">
        <v>467.9</v>
      </c>
      <c r="E44" s="8">
        <v>491.6</v>
      </c>
      <c r="F44" s="9">
        <v>497.4</v>
      </c>
      <c r="G44" s="8">
        <v>487.3</v>
      </c>
      <c r="H44" s="10">
        <v>479</v>
      </c>
    </row>
    <row r="45" spans="1:8" x14ac:dyDescent="0.3">
      <c r="A45" s="235"/>
      <c r="B45" s="11" t="s">
        <v>4</v>
      </c>
      <c r="C45" s="12">
        <v>694.2</v>
      </c>
      <c r="D45" s="12">
        <v>681.6</v>
      </c>
      <c r="E45" s="12">
        <v>720.3</v>
      </c>
      <c r="F45" s="13">
        <v>714.3</v>
      </c>
      <c r="G45" s="12">
        <v>697.2</v>
      </c>
      <c r="H45" s="14">
        <v>681.6</v>
      </c>
    </row>
    <row r="46" spans="1:8" x14ac:dyDescent="0.3">
      <c r="A46" s="235"/>
      <c r="B46" s="11" t="s">
        <v>7</v>
      </c>
      <c r="C46" s="12">
        <f>SUM(C44:C45)</f>
        <v>1164.0999999999999</v>
      </c>
      <c r="D46" s="12">
        <f t="shared" ref="D46:G46" si="19">SUM(D44:D45)</f>
        <v>1149.5</v>
      </c>
      <c r="E46" s="12">
        <v>1211.8</v>
      </c>
      <c r="F46" s="12">
        <f t="shared" si="19"/>
        <v>1211.6999999999998</v>
      </c>
      <c r="G46" s="12">
        <f t="shared" si="19"/>
        <v>1184.5</v>
      </c>
      <c r="H46" s="14">
        <v>1160.5999999999999</v>
      </c>
    </row>
    <row r="47" spans="1:8" ht="17.25" thickBot="1" x14ac:dyDescent="0.35">
      <c r="A47" s="236"/>
      <c r="B47" s="15" t="s">
        <v>6</v>
      </c>
      <c r="C47" s="16">
        <f>(C45-C44)/C45</f>
        <v>0.32310573321809283</v>
      </c>
      <c r="D47" s="16">
        <f t="shared" ref="D47:H47" si="20">(D45-D44)/D45</f>
        <v>0.31352699530516437</v>
      </c>
      <c r="E47" s="16">
        <f t="shared" si="20"/>
        <v>0.31750659447452445</v>
      </c>
      <c r="F47" s="17">
        <f t="shared" si="20"/>
        <v>0.30365392692146154</v>
      </c>
      <c r="G47" s="16">
        <f t="shared" si="20"/>
        <v>0.30106138841078606</v>
      </c>
      <c r="H47" s="21">
        <f t="shared" si="20"/>
        <v>0.29724178403755869</v>
      </c>
    </row>
    <row r="49" spans="1:8" ht="17.25" thickBot="1" x14ac:dyDescent="0.35"/>
    <row r="50" spans="1:8" ht="17.25" thickBot="1" x14ac:dyDescent="0.35">
      <c r="A50" s="4" t="s">
        <v>12</v>
      </c>
      <c r="B50" s="5"/>
      <c r="C50" s="6">
        <v>2018</v>
      </c>
      <c r="D50" s="5">
        <v>2019</v>
      </c>
      <c r="E50" s="6">
        <v>2020</v>
      </c>
      <c r="F50" s="6">
        <v>2021</v>
      </c>
      <c r="G50" s="26">
        <v>2022</v>
      </c>
      <c r="H50" s="5">
        <v>2023</v>
      </c>
    </row>
    <row r="51" spans="1:8" x14ac:dyDescent="0.3">
      <c r="A51" s="234" t="s">
        <v>2</v>
      </c>
      <c r="B51" s="7" t="s">
        <v>3</v>
      </c>
      <c r="C51" s="8">
        <v>13282.2</v>
      </c>
      <c r="D51" s="8">
        <v>13335.6</v>
      </c>
      <c r="E51" s="8">
        <v>12987.4</v>
      </c>
      <c r="F51" s="9">
        <v>13043.6</v>
      </c>
      <c r="G51" s="8">
        <v>13350.2</v>
      </c>
      <c r="H51" s="10">
        <v>13591.4</v>
      </c>
    </row>
    <row r="52" spans="1:8" x14ac:dyDescent="0.3">
      <c r="A52" s="235"/>
      <c r="B52" s="11" t="s">
        <v>4</v>
      </c>
      <c r="C52" s="12">
        <v>9676.5</v>
      </c>
      <c r="D52" s="12">
        <v>9773.7999999999993</v>
      </c>
      <c r="E52" s="12">
        <v>9397.7999999999993</v>
      </c>
      <c r="F52" s="13">
        <v>9510.4</v>
      </c>
      <c r="G52" s="12">
        <v>9749.2000000000007</v>
      </c>
      <c r="H52" s="14">
        <v>9988.6</v>
      </c>
    </row>
    <row r="53" spans="1:8" x14ac:dyDescent="0.3">
      <c r="A53" s="235"/>
      <c r="B53" s="11" t="s">
        <v>5</v>
      </c>
      <c r="C53" s="12">
        <f>SUM(C51:C52)</f>
        <v>22958.7</v>
      </c>
      <c r="D53" s="12">
        <f t="shared" ref="D53:G53" si="21">SUM(D51:D52)</f>
        <v>23109.4</v>
      </c>
      <c r="E53" s="12">
        <f t="shared" si="21"/>
        <v>22385.199999999997</v>
      </c>
      <c r="F53" s="12">
        <f t="shared" si="21"/>
        <v>22554</v>
      </c>
      <c r="G53" s="12">
        <f t="shared" si="21"/>
        <v>23099.4</v>
      </c>
      <c r="H53" s="14">
        <v>23579.9</v>
      </c>
    </row>
    <row r="54" spans="1:8" ht="17.25" thickBot="1" x14ac:dyDescent="0.35">
      <c r="A54" s="236"/>
      <c r="B54" s="15" t="s">
        <v>6</v>
      </c>
      <c r="C54" s="16">
        <f>(C52-C51)/C52</f>
        <v>-0.37262439931793528</v>
      </c>
      <c r="D54" s="16">
        <f t="shared" ref="D54:H54" si="22">(D52-D51)/D52</f>
        <v>-0.36442325400560699</v>
      </c>
      <c r="E54" s="16">
        <f t="shared" si="22"/>
        <v>-0.38196173572538261</v>
      </c>
      <c r="F54" s="17">
        <f t="shared" si="22"/>
        <v>-0.37150908479138639</v>
      </c>
      <c r="G54" s="18">
        <f t="shared" si="22"/>
        <v>-0.36936364009354611</v>
      </c>
      <c r="H54" s="19">
        <f t="shared" si="22"/>
        <v>-0.3606911879542678</v>
      </c>
    </row>
    <row r="55" spans="1:8" x14ac:dyDescent="0.3">
      <c r="A55" s="231" t="s">
        <v>19</v>
      </c>
      <c r="B55" s="7" t="s">
        <v>3</v>
      </c>
      <c r="C55" s="27">
        <f>C59-C51</f>
        <v>1426</v>
      </c>
      <c r="D55" s="27">
        <f>D59-D51</f>
        <v>1327.5</v>
      </c>
      <c r="E55" s="27">
        <f t="shared" ref="E55:H55" si="23">E59-E51</f>
        <v>1213.8000000000011</v>
      </c>
      <c r="F55" s="28">
        <f t="shared" si="23"/>
        <v>1236.1999999999989</v>
      </c>
      <c r="G55" s="27">
        <f t="shared" si="23"/>
        <v>1022</v>
      </c>
      <c r="H55" s="29">
        <f t="shared" si="23"/>
        <v>988</v>
      </c>
    </row>
    <row r="56" spans="1:8" x14ac:dyDescent="0.3">
      <c r="A56" s="232"/>
      <c r="B56" s="11" t="s">
        <v>4</v>
      </c>
      <c r="C56" s="30">
        <f t="shared" ref="C56:H56" si="24">C60-C52</f>
        <v>1283.3999999999996</v>
      </c>
      <c r="D56" s="30">
        <f t="shared" si="24"/>
        <v>1212.5</v>
      </c>
      <c r="E56" s="30">
        <f t="shared" si="24"/>
        <v>1087.2000000000007</v>
      </c>
      <c r="F56" s="31">
        <f t="shared" si="24"/>
        <v>1130.5</v>
      </c>
      <c r="G56" s="30">
        <f t="shared" si="24"/>
        <v>1005.5</v>
      </c>
      <c r="H56" s="32">
        <f t="shared" si="24"/>
        <v>958.79999999999927</v>
      </c>
    </row>
    <row r="57" spans="1:8" x14ac:dyDescent="0.3">
      <c r="A57" s="232"/>
      <c r="B57" s="11" t="s">
        <v>7</v>
      </c>
      <c r="C57" s="33">
        <f t="shared" ref="C57:H57" si="25">C61-C53</f>
        <v>2709.3999999999978</v>
      </c>
      <c r="D57" s="33">
        <f t="shared" si="25"/>
        <v>2540</v>
      </c>
      <c r="E57" s="30">
        <f t="shared" si="25"/>
        <v>2300.9000000000015</v>
      </c>
      <c r="F57" s="30">
        <f t="shared" si="25"/>
        <v>2366.7999999999993</v>
      </c>
      <c r="G57" s="33">
        <f t="shared" si="25"/>
        <v>2027.5</v>
      </c>
      <c r="H57" s="34">
        <f t="shared" si="25"/>
        <v>1946.8999999999978</v>
      </c>
    </row>
    <row r="58" spans="1:8" ht="17.25" thickBot="1" x14ac:dyDescent="0.35">
      <c r="A58" s="233"/>
      <c r="B58" s="15" t="s">
        <v>6</v>
      </c>
      <c r="C58" s="16">
        <f>(C56-C55)/C56</f>
        <v>-0.11111111111111142</v>
      </c>
      <c r="D58" s="16">
        <f t="shared" ref="D58:H58" si="26">(D56-D55)/D56</f>
        <v>-9.4845360824742264E-2</v>
      </c>
      <c r="E58" s="16">
        <f t="shared" si="26"/>
        <v>-0.11644591611479055</v>
      </c>
      <c r="F58" s="17">
        <f t="shared" si="26"/>
        <v>-9.3498452012382938E-2</v>
      </c>
      <c r="G58" s="18">
        <f t="shared" si="26"/>
        <v>-1.6409746394828444E-2</v>
      </c>
      <c r="H58" s="19">
        <f t="shared" si="26"/>
        <v>-3.0454735085524352E-2</v>
      </c>
    </row>
    <row r="59" spans="1:8" x14ac:dyDescent="0.3">
      <c r="A59" s="234" t="s">
        <v>8</v>
      </c>
      <c r="B59" s="7" t="s">
        <v>3</v>
      </c>
      <c r="C59" s="8">
        <v>14708.2</v>
      </c>
      <c r="D59" s="8">
        <v>14663.1</v>
      </c>
      <c r="E59" s="8">
        <v>14201.2</v>
      </c>
      <c r="F59" s="9">
        <v>14279.8</v>
      </c>
      <c r="G59" s="8">
        <v>14372.2</v>
      </c>
      <c r="H59" s="10">
        <v>14579.4</v>
      </c>
    </row>
    <row r="60" spans="1:8" x14ac:dyDescent="0.3">
      <c r="A60" s="235"/>
      <c r="B60" s="11" t="s">
        <v>4</v>
      </c>
      <c r="C60" s="12">
        <v>10959.9</v>
      </c>
      <c r="D60" s="12">
        <v>10986.3</v>
      </c>
      <c r="E60" s="12">
        <v>10485</v>
      </c>
      <c r="F60" s="13">
        <v>10640.9</v>
      </c>
      <c r="G60" s="12">
        <v>10754.7</v>
      </c>
      <c r="H60" s="14">
        <v>10947.4</v>
      </c>
    </row>
    <row r="61" spans="1:8" x14ac:dyDescent="0.3">
      <c r="A61" s="235"/>
      <c r="B61" s="11" t="s">
        <v>7</v>
      </c>
      <c r="C61" s="12">
        <f>SUM(C59:C60)</f>
        <v>25668.1</v>
      </c>
      <c r="D61" s="12">
        <f t="shared" ref="D61:G61" si="27">SUM(D59:D60)</f>
        <v>25649.4</v>
      </c>
      <c r="E61" s="35">
        <v>24686.1</v>
      </c>
      <c r="F61" s="35">
        <v>24920.799999999999</v>
      </c>
      <c r="G61" s="12">
        <f t="shared" si="27"/>
        <v>25126.9</v>
      </c>
      <c r="H61" s="14">
        <v>25526.799999999999</v>
      </c>
    </row>
    <row r="62" spans="1:8" ht="17.25" thickBot="1" x14ac:dyDescent="0.35">
      <c r="A62" s="236"/>
      <c r="B62" s="15" t="s">
        <v>6</v>
      </c>
      <c r="C62" s="16">
        <f>(C60-C59)/C60</f>
        <v>-0.34200129563225951</v>
      </c>
      <c r="D62" s="16">
        <f t="shared" ref="D62:H62" si="28">(D60-D59)/D60</f>
        <v>-0.33467136342535714</v>
      </c>
      <c r="E62" s="16">
        <f t="shared" si="28"/>
        <v>-0.35443013829279929</v>
      </c>
      <c r="F62" s="17">
        <f t="shared" si="28"/>
        <v>-0.34197295341559453</v>
      </c>
      <c r="G62" s="16">
        <f t="shared" si="28"/>
        <v>-0.33636456618966587</v>
      </c>
      <c r="H62" s="21">
        <f t="shared" si="28"/>
        <v>-0.33176827374536422</v>
      </c>
    </row>
    <row r="63" spans="1:8" ht="17.25" hidden="1" thickBot="1" x14ac:dyDescent="0.35">
      <c r="A63" s="234" t="s">
        <v>9</v>
      </c>
      <c r="B63" s="7" t="s">
        <v>3</v>
      </c>
      <c r="C63" s="8">
        <v>4750.1000000000004</v>
      </c>
      <c r="D63" s="8">
        <v>4750.2</v>
      </c>
      <c r="E63" s="8">
        <v>5097.8999999999996</v>
      </c>
      <c r="F63" s="9">
        <v>4940.3999999999996</v>
      </c>
      <c r="G63" s="8">
        <v>4724.2</v>
      </c>
      <c r="H63" s="10">
        <v>4724.2</v>
      </c>
    </row>
    <row r="64" spans="1:8" ht="17.25" hidden="1" thickBot="1" x14ac:dyDescent="0.35">
      <c r="A64" s="235"/>
      <c r="B64" s="11" t="s">
        <v>4</v>
      </c>
      <c r="C64" s="12">
        <v>8383.9</v>
      </c>
      <c r="D64" s="12">
        <v>8288.6</v>
      </c>
      <c r="E64" s="12">
        <v>8690.4</v>
      </c>
      <c r="F64" s="13">
        <v>8388</v>
      </c>
      <c r="G64" s="12">
        <v>8120.4</v>
      </c>
      <c r="H64" s="14">
        <v>8120.4</v>
      </c>
    </row>
    <row r="65" spans="1:10" ht="17.25" hidden="1" thickBot="1" x14ac:dyDescent="0.35">
      <c r="A65" s="235"/>
      <c r="B65" s="11" t="s">
        <v>7</v>
      </c>
      <c r="C65" s="12">
        <v>13133.9</v>
      </c>
      <c r="D65" s="12">
        <f>SUM(D63:D64)</f>
        <v>13038.8</v>
      </c>
      <c r="E65" s="12">
        <f t="shared" ref="E65:H65" si="29">SUM(E63:E64)</f>
        <v>13788.3</v>
      </c>
      <c r="F65" s="12">
        <f t="shared" si="29"/>
        <v>13328.4</v>
      </c>
      <c r="G65" s="12">
        <f t="shared" si="29"/>
        <v>12844.599999999999</v>
      </c>
      <c r="H65" s="14">
        <f t="shared" si="29"/>
        <v>12844.599999999999</v>
      </c>
    </row>
    <row r="66" spans="1:10" ht="17.25" hidden="1" thickBot="1" x14ac:dyDescent="0.35">
      <c r="A66" s="236"/>
      <c r="B66" s="22" t="s">
        <v>6</v>
      </c>
      <c r="C66" s="23">
        <f>(C64-C63)/C64</f>
        <v>0.43342597120671755</v>
      </c>
      <c r="D66" s="23">
        <f t="shared" ref="D66:H66" si="30">(D64-D63)/D64</f>
        <v>0.42689959703689412</v>
      </c>
      <c r="E66" s="23">
        <f t="shared" si="30"/>
        <v>0.41338718586025963</v>
      </c>
      <c r="F66" s="24">
        <f t="shared" si="30"/>
        <v>0.41101573676680975</v>
      </c>
      <c r="G66" s="23">
        <f t="shared" si="30"/>
        <v>0.41823062903305258</v>
      </c>
      <c r="H66" s="25">
        <f t="shared" si="30"/>
        <v>0.41823062903305258</v>
      </c>
    </row>
    <row r="67" spans="1:10" x14ac:dyDescent="0.3">
      <c r="A67" s="234" t="s">
        <v>10</v>
      </c>
      <c r="B67" s="7" t="s">
        <v>3</v>
      </c>
      <c r="C67" s="8">
        <v>7472.7</v>
      </c>
      <c r="D67" s="8">
        <v>7498</v>
      </c>
      <c r="E67" s="8">
        <v>7901.7</v>
      </c>
      <c r="F67" s="9">
        <v>7755</v>
      </c>
      <c r="G67" s="8">
        <v>7543.3</v>
      </c>
      <c r="H67" s="10">
        <v>7328.2</v>
      </c>
    </row>
    <row r="68" spans="1:10" x14ac:dyDescent="0.3">
      <c r="A68" s="235"/>
      <c r="B68" s="11" t="s">
        <v>4</v>
      </c>
      <c r="C68" s="12">
        <v>11688.8</v>
      </c>
      <c r="D68" s="12">
        <v>11605</v>
      </c>
      <c r="E68" s="12">
        <v>12055.8</v>
      </c>
      <c r="F68" s="13">
        <v>11806.2</v>
      </c>
      <c r="G68" s="12">
        <v>11528.8</v>
      </c>
      <c r="H68" s="14">
        <v>11230</v>
      </c>
    </row>
    <row r="69" spans="1:10" x14ac:dyDescent="0.3">
      <c r="A69" s="235"/>
      <c r="B69" s="11" t="s">
        <v>7</v>
      </c>
      <c r="C69" s="12">
        <f>SUM(C67:C68)</f>
        <v>19161.5</v>
      </c>
      <c r="D69" s="12">
        <v>19102.900000000001</v>
      </c>
      <c r="E69" s="12">
        <f t="shared" ref="E69:G69" si="31">SUM(E67:E68)</f>
        <v>19957.5</v>
      </c>
      <c r="F69" s="12">
        <f t="shared" si="31"/>
        <v>19561.2</v>
      </c>
      <c r="G69" s="12">
        <f t="shared" si="31"/>
        <v>19072.099999999999</v>
      </c>
      <c r="H69" s="14">
        <v>18558.2</v>
      </c>
    </row>
    <row r="70" spans="1:10" ht="17.25" thickBot="1" x14ac:dyDescent="0.35">
      <c r="A70" s="236"/>
      <c r="B70" s="15" t="s">
        <v>6</v>
      </c>
      <c r="C70" s="16">
        <f>(C68-C67)/C68</f>
        <v>0.36069570871261375</v>
      </c>
      <c r="D70" s="16">
        <f t="shared" ref="D70:H70" si="32">(D68-D67)/D68</f>
        <v>0.35389918138733306</v>
      </c>
      <c r="E70" s="16">
        <f t="shared" si="32"/>
        <v>0.34457273677400085</v>
      </c>
      <c r="F70" s="17">
        <f t="shared" si="32"/>
        <v>0.34314173908624285</v>
      </c>
      <c r="G70" s="16">
        <f t="shared" si="32"/>
        <v>0.34569946568593429</v>
      </c>
      <c r="H70" s="21">
        <f t="shared" si="32"/>
        <v>0.34744434550311665</v>
      </c>
      <c r="J70" s="20"/>
    </row>
  </sheetData>
  <mergeCells count="16">
    <mergeCell ref="A1:H1"/>
    <mergeCell ref="A21:A24"/>
    <mergeCell ref="A5:A8"/>
    <mergeCell ref="A9:A12"/>
    <mergeCell ref="A13:A16"/>
    <mergeCell ref="A17:A20"/>
    <mergeCell ref="A55:A58"/>
    <mergeCell ref="A59:A62"/>
    <mergeCell ref="A63:A66"/>
    <mergeCell ref="A67:A70"/>
    <mergeCell ref="A28:A31"/>
    <mergeCell ref="A32:A35"/>
    <mergeCell ref="A36:A39"/>
    <mergeCell ref="A40:A43"/>
    <mergeCell ref="A44:A47"/>
    <mergeCell ref="A51:A54"/>
  </mergeCells>
  <pageMargins left="0.7" right="0.7" top="0.75" bottom="0.75" header="0.3" footer="0.3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A6BE3-20B8-4E37-A386-0911AD0D3D29}">
  <dimension ref="B2:S273"/>
  <sheetViews>
    <sheetView showGridLines="0" zoomScale="85" workbookViewId="0"/>
  </sheetViews>
  <sheetFormatPr defaultColWidth="10.7109375" defaultRowHeight="12.75" x14ac:dyDescent="0.2"/>
  <cols>
    <col min="1" max="1" width="5.7109375" style="189" customWidth="1"/>
    <col min="2" max="2" width="19.5703125" style="189" bestFit="1" customWidth="1"/>
    <col min="3" max="5" width="10.7109375" style="189" customWidth="1"/>
    <col min="6" max="6" width="10.7109375" style="190" customWidth="1"/>
    <col min="7" max="16384" width="10.7109375" style="189"/>
  </cols>
  <sheetData>
    <row r="2" spans="2:19" ht="12.75" customHeight="1" x14ac:dyDescent="0.2">
      <c r="O2" s="190"/>
    </row>
    <row r="3" spans="2:19" ht="15.75" customHeight="1" x14ac:dyDescent="0.25">
      <c r="B3" s="191" t="s">
        <v>79</v>
      </c>
      <c r="F3" s="189"/>
      <c r="K3" s="282" t="s">
        <v>80</v>
      </c>
      <c r="L3" s="282"/>
      <c r="M3" s="283" t="s">
        <v>81</v>
      </c>
      <c r="N3" s="283"/>
      <c r="O3" s="284" t="s">
        <v>82</v>
      </c>
      <c r="P3" s="285" t="s">
        <v>83</v>
      </c>
      <c r="Q3" s="283" t="s">
        <v>84</v>
      </c>
      <c r="R3" s="283"/>
    </row>
    <row r="4" spans="2:19" ht="12.75" customHeight="1" x14ac:dyDescent="0.25">
      <c r="B4" s="192"/>
      <c r="F4" s="189"/>
      <c r="K4" s="282"/>
      <c r="L4" s="282"/>
      <c r="M4" s="283"/>
      <c r="N4" s="283"/>
      <c r="O4" s="284"/>
      <c r="P4" s="285"/>
      <c r="Q4" s="283"/>
      <c r="R4" s="283"/>
    </row>
    <row r="5" spans="2:19" ht="12.75" customHeight="1" x14ac:dyDescent="0.2">
      <c r="B5" s="193" t="s">
        <v>85</v>
      </c>
      <c r="F5" s="194"/>
      <c r="K5" s="282"/>
      <c r="L5" s="282"/>
      <c r="M5" s="283"/>
      <c r="N5" s="283"/>
      <c r="O5" s="284"/>
      <c r="P5" s="285"/>
      <c r="Q5" s="286" t="s">
        <v>86</v>
      </c>
      <c r="R5" s="286" t="s">
        <v>87</v>
      </c>
    </row>
    <row r="6" spans="2:19" ht="12.75" customHeight="1" x14ac:dyDescent="0.2">
      <c r="B6" s="193" t="s">
        <v>88</v>
      </c>
      <c r="C6" s="194"/>
      <c r="D6" s="194"/>
      <c r="E6" s="195"/>
      <c r="F6" s="195"/>
      <c r="K6" s="282"/>
      <c r="L6" s="282"/>
      <c r="M6" s="196" t="s">
        <v>89</v>
      </c>
      <c r="N6" s="196" t="s">
        <v>90</v>
      </c>
      <c r="O6" s="284"/>
      <c r="P6" s="285"/>
      <c r="Q6" s="286"/>
      <c r="R6" s="286"/>
    </row>
    <row r="7" spans="2:19" ht="12.75" customHeight="1" x14ac:dyDescent="0.2">
      <c r="B7" s="193"/>
      <c r="C7" s="194"/>
      <c r="D7" s="194"/>
      <c r="E7" s="195"/>
      <c r="F7" s="195"/>
      <c r="K7" s="287" t="s">
        <v>91</v>
      </c>
      <c r="L7" s="288"/>
      <c r="M7" s="197">
        <v>5.8753978</v>
      </c>
      <c r="N7" s="197">
        <v>-1.0873326000000001</v>
      </c>
      <c r="O7" s="198">
        <v>50</v>
      </c>
      <c r="P7" s="199">
        <f>100*SQRT(EXP($M7+$N7*LN($O7*1000)))</f>
        <v>5.2620477616243253</v>
      </c>
      <c r="Q7" s="200">
        <f>$O7-1.96*$P7*$O7/100</f>
        <v>44.843193193608158</v>
      </c>
      <c r="R7" s="200">
        <f>$O7+1.96*$P7*$O7/100</f>
        <v>55.156806806391842</v>
      </c>
      <c r="S7" s="201"/>
    </row>
    <row r="8" spans="2:19" ht="12.75" customHeight="1" x14ac:dyDescent="0.2">
      <c r="B8" s="193" t="s">
        <v>92</v>
      </c>
      <c r="F8" s="189"/>
      <c r="K8" s="275" t="s">
        <v>93</v>
      </c>
      <c r="L8" s="276"/>
      <c r="M8" s="197">
        <v>6.5343939000000004</v>
      </c>
      <c r="N8" s="197">
        <v>-1.119998</v>
      </c>
      <c r="O8" s="198">
        <v>50</v>
      </c>
      <c r="P8" s="199">
        <f t="shared" ref="P8:P71" si="0">100*SQRT(EXP($M8+$N8*LN($O8*1000)))</f>
        <v>6.1306581922755701</v>
      </c>
      <c r="Q8" s="200">
        <f t="shared" ref="Q8:Q71" si="1">$O8-1.96*$P8*$O8/100</f>
        <v>43.991954971569939</v>
      </c>
      <c r="R8" s="200">
        <f t="shared" ref="R8:R71" si="2">$O8+1.96*$P8*$O8/100</f>
        <v>56.008045028430061</v>
      </c>
      <c r="S8" s="202"/>
    </row>
    <row r="9" spans="2:19" ht="12.75" customHeight="1" x14ac:dyDescent="0.2">
      <c r="F9" s="189"/>
      <c r="K9" s="275" t="s">
        <v>94</v>
      </c>
      <c r="L9" s="276"/>
      <c r="M9" s="197">
        <v>5.0052281000000001</v>
      </c>
      <c r="N9" s="197">
        <v>-1.1910371</v>
      </c>
      <c r="O9" s="198">
        <v>50</v>
      </c>
      <c r="P9" s="199">
        <f t="shared" si="0"/>
        <v>1.9433349833023514</v>
      </c>
      <c r="Q9" s="200">
        <f t="shared" si="1"/>
        <v>48.095531716363695</v>
      </c>
      <c r="R9" s="200">
        <f t="shared" si="2"/>
        <v>51.904468283636305</v>
      </c>
      <c r="S9" s="202"/>
    </row>
    <row r="10" spans="2:19" ht="12.75" customHeight="1" x14ac:dyDescent="0.2">
      <c r="F10" s="189"/>
      <c r="K10" s="275" t="s">
        <v>95</v>
      </c>
      <c r="L10" s="276"/>
      <c r="M10" s="197">
        <v>6.2671703000000001</v>
      </c>
      <c r="N10" s="197">
        <v>-1.2095811000000001</v>
      </c>
      <c r="O10" s="198">
        <v>50</v>
      </c>
      <c r="P10" s="199">
        <f t="shared" si="0"/>
        <v>3.3037417060952916</v>
      </c>
      <c r="Q10" s="200">
        <f t="shared" si="1"/>
        <v>46.762333128026611</v>
      </c>
      <c r="R10" s="200">
        <f t="shared" si="2"/>
        <v>53.237666871973389</v>
      </c>
      <c r="S10" s="202"/>
    </row>
    <row r="11" spans="2:19" ht="12.75" customHeight="1" x14ac:dyDescent="0.25">
      <c r="B11" s="193" t="s">
        <v>96</v>
      </c>
      <c r="F11" s="189"/>
      <c r="K11" s="275" t="s">
        <v>97</v>
      </c>
      <c r="L11" s="276"/>
      <c r="M11" s="197">
        <v>6.0751901999999998</v>
      </c>
      <c r="N11" s="197">
        <v>-1.1822246999999999</v>
      </c>
      <c r="O11" s="198">
        <v>50</v>
      </c>
      <c r="P11" s="199">
        <f t="shared" si="0"/>
        <v>3.4800989170127279</v>
      </c>
      <c r="Q11" s="200">
        <f t="shared" si="1"/>
        <v>46.589503061327527</v>
      </c>
      <c r="R11" s="200">
        <f t="shared" si="2"/>
        <v>53.410496938672473</v>
      </c>
      <c r="S11" s="202"/>
    </row>
    <row r="12" spans="2:19" ht="12.75" customHeight="1" x14ac:dyDescent="0.25">
      <c r="B12" s="193" t="s">
        <v>98</v>
      </c>
      <c r="F12" s="189"/>
      <c r="K12" s="275" t="s">
        <v>99</v>
      </c>
      <c r="L12" s="276"/>
      <c r="M12" s="197">
        <v>5.2423696</v>
      </c>
      <c r="N12" s="197">
        <v>-1.1786859999999999</v>
      </c>
      <c r="O12" s="198">
        <v>50</v>
      </c>
      <c r="P12" s="199">
        <f t="shared" si="0"/>
        <v>2.3391658524802974</v>
      </c>
      <c r="Q12" s="200">
        <f t="shared" si="1"/>
        <v>47.70761746456931</v>
      </c>
      <c r="R12" s="200">
        <f t="shared" si="2"/>
        <v>52.29238253543069</v>
      </c>
      <c r="S12" s="202"/>
    </row>
    <row r="13" spans="2:19" ht="12.75" customHeight="1" x14ac:dyDescent="0.25">
      <c r="B13" s="193" t="s">
        <v>100</v>
      </c>
      <c r="F13" s="189"/>
      <c r="K13" s="275" t="s">
        <v>101</v>
      </c>
      <c r="L13" s="276"/>
      <c r="M13" s="197">
        <v>6.2058464000000004</v>
      </c>
      <c r="N13" s="197">
        <v>-1.2073246</v>
      </c>
      <c r="O13" s="198">
        <v>50</v>
      </c>
      <c r="P13" s="199">
        <f t="shared" si="0"/>
        <v>3.2433318212953246</v>
      </c>
      <c r="Q13" s="200">
        <f t="shared" si="1"/>
        <v>46.821534815130583</v>
      </c>
      <c r="R13" s="200">
        <f t="shared" si="2"/>
        <v>53.178465184869417</v>
      </c>
      <c r="S13" s="202"/>
    </row>
    <row r="14" spans="2:19" ht="12.75" customHeight="1" x14ac:dyDescent="0.2">
      <c r="B14" s="193" t="s">
        <v>102</v>
      </c>
      <c r="F14" s="189"/>
      <c r="K14" s="275" t="s">
        <v>103</v>
      </c>
      <c r="L14" s="276"/>
      <c r="M14" s="197">
        <v>5.0336267000000001</v>
      </c>
      <c r="N14" s="197">
        <v>-1.1960477</v>
      </c>
      <c r="O14" s="198">
        <v>50</v>
      </c>
      <c r="P14" s="199">
        <f t="shared" si="0"/>
        <v>1.9184125941599757</v>
      </c>
      <c r="Q14" s="200">
        <f t="shared" si="1"/>
        <v>48.119955657723224</v>
      </c>
      <c r="R14" s="200">
        <f t="shared" si="2"/>
        <v>51.880044342276776</v>
      </c>
      <c r="S14" s="202"/>
    </row>
    <row r="15" spans="2:19" ht="12.75" customHeight="1" x14ac:dyDescent="0.2">
      <c r="F15" s="189"/>
      <c r="K15" s="275" t="s">
        <v>104</v>
      </c>
      <c r="L15" s="276"/>
      <c r="M15" s="197">
        <v>4.9830576000000004</v>
      </c>
      <c r="N15" s="197">
        <v>-1.1952537999999999</v>
      </c>
      <c r="O15" s="198">
        <v>50</v>
      </c>
      <c r="P15" s="199">
        <f t="shared" si="0"/>
        <v>1.8785654577674276</v>
      </c>
      <c r="Q15" s="200">
        <f t="shared" si="1"/>
        <v>48.159005851387924</v>
      </c>
      <c r="R15" s="200">
        <f t="shared" si="2"/>
        <v>51.840994148612076</v>
      </c>
      <c r="S15" s="202"/>
    </row>
    <row r="16" spans="2:19" ht="12.75" customHeight="1" x14ac:dyDescent="0.2">
      <c r="B16" s="193" t="s">
        <v>105</v>
      </c>
      <c r="F16" s="189"/>
      <c r="K16" s="278" t="s">
        <v>106</v>
      </c>
      <c r="L16" s="279"/>
      <c r="M16" s="197">
        <v>2.7581530999999999</v>
      </c>
      <c r="N16" s="197">
        <v>-1.096382</v>
      </c>
      <c r="O16" s="198">
        <v>50</v>
      </c>
      <c r="P16" s="199">
        <f t="shared" si="0"/>
        <v>1.0543681298844658</v>
      </c>
      <c r="Q16" s="200">
        <f t="shared" si="1"/>
        <v>48.966719232713224</v>
      </c>
      <c r="R16" s="200">
        <f t="shared" si="2"/>
        <v>51.033280767286776</v>
      </c>
      <c r="S16" s="201"/>
    </row>
    <row r="17" spans="2:19" ht="12.75" customHeight="1" x14ac:dyDescent="0.2">
      <c r="B17" s="193" t="s">
        <v>107</v>
      </c>
      <c r="F17" s="189"/>
      <c r="K17" s="275" t="s">
        <v>108</v>
      </c>
      <c r="L17" s="276"/>
      <c r="M17" s="197">
        <v>2.7581530999999999</v>
      </c>
      <c r="N17" s="197">
        <v>-1.096382</v>
      </c>
      <c r="O17" s="198">
        <v>50</v>
      </c>
      <c r="P17" s="199">
        <f t="shared" si="0"/>
        <v>1.0543681298844658</v>
      </c>
      <c r="Q17" s="200">
        <f t="shared" si="1"/>
        <v>48.966719232713224</v>
      </c>
      <c r="R17" s="200">
        <f t="shared" si="2"/>
        <v>51.033280767286776</v>
      </c>
      <c r="S17" s="202"/>
    </row>
    <row r="18" spans="2:19" ht="12.75" customHeight="1" x14ac:dyDescent="0.2">
      <c r="B18" s="193" t="s">
        <v>109</v>
      </c>
      <c r="F18" s="189"/>
      <c r="K18" s="278" t="s">
        <v>110</v>
      </c>
      <c r="L18" s="279"/>
      <c r="M18" s="197">
        <v>6.3487904000000004</v>
      </c>
      <c r="N18" s="197">
        <v>-1.1024225999999999</v>
      </c>
      <c r="O18" s="198">
        <v>50</v>
      </c>
      <c r="P18" s="199">
        <f t="shared" si="0"/>
        <v>6.1446472201987277</v>
      </c>
      <c r="Q18" s="200">
        <f t="shared" si="1"/>
        <v>43.978245724205252</v>
      </c>
      <c r="R18" s="200">
        <f t="shared" si="2"/>
        <v>56.021754275794748</v>
      </c>
      <c r="S18" s="201"/>
    </row>
    <row r="19" spans="2:19" ht="12.75" customHeight="1" x14ac:dyDescent="0.2">
      <c r="B19" s="193" t="s">
        <v>111</v>
      </c>
      <c r="F19" s="189"/>
      <c r="K19" s="275" t="s">
        <v>112</v>
      </c>
      <c r="L19" s="276"/>
      <c r="M19" s="197">
        <v>6.5741274000000001</v>
      </c>
      <c r="N19" s="197">
        <v>-1.1646917999999999</v>
      </c>
      <c r="O19" s="198">
        <v>50</v>
      </c>
      <c r="P19" s="199">
        <f t="shared" si="0"/>
        <v>4.9105225566154314</v>
      </c>
      <c r="Q19" s="200">
        <f t="shared" si="1"/>
        <v>45.187687894516877</v>
      </c>
      <c r="R19" s="200">
        <f t="shared" si="2"/>
        <v>54.812312105483123</v>
      </c>
      <c r="S19" s="202"/>
    </row>
    <row r="20" spans="2:19" ht="12.75" customHeight="1" x14ac:dyDescent="0.2">
      <c r="B20" s="193" t="s">
        <v>113</v>
      </c>
      <c r="F20" s="189"/>
      <c r="K20" s="275" t="s">
        <v>114</v>
      </c>
      <c r="L20" s="276"/>
      <c r="M20" s="197">
        <v>6.5677496</v>
      </c>
      <c r="N20" s="197">
        <v>-1.215533</v>
      </c>
      <c r="O20" s="198">
        <v>50</v>
      </c>
      <c r="P20" s="199">
        <f t="shared" si="0"/>
        <v>3.7178524652393485</v>
      </c>
      <c r="Q20" s="200">
        <f t="shared" si="1"/>
        <v>46.356504584065441</v>
      </c>
      <c r="R20" s="200">
        <f t="shared" si="2"/>
        <v>53.643495415934559</v>
      </c>
      <c r="S20" s="202"/>
    </row>
    <row r="21" spans="2:19" ht="12.75" customHeight="1" x14ac:dyDescent="0.2">
      <c r="B21" s="193" t="s">
        <v>115</v>
      </c>
      <c r="F21" s="189"/>
      <c r="K21" s="275" t="s">
        <v>116</v>
      </c>
      <c r="L21" s="276"/>
      <c r="M21" s="197">
        <v>4.9447137000000003</v>
      </c>
      <c r="N21" s="197">
        <v>-1.1547512</v>
      </c>
      <c r="O21" s="198">
        <v>50</v>
      </c>
      <c r="P21" s="199">
        <f t="shared" si="0"/>
        <v>2.2943533914273968</v>
      </c>
      <c r="Q21" s="200">
        <f t="shared" si="1"/>
        <v>47.751533676401152</v>
      </c>
      <c r="R21" s="200">
        <f t="shared" si="2"/>
        <v>52.248466323598848</v>
      </c>
      <c r="S21" s="202"/>
    </row>
    <row r="22" spans="2:19" ht="12.75" customHeight="1" x14ac:dyDescent="0.2">
      <c r="B22" s="203"/>
      <c r="F22" s="189"/>
      <c r="K22" s="275" t="s">
        <v>117</v>
      </c>
      <c r="L22" s="276"/>
      <c r="M22" s="197">
        <v>6.8974561999999997</v>
      </c>
      <c r="N22" s="197">
        <v>-1.1413154000000001</v>
      </c>
      <c r="O22" s="198">
        <v>50</v>
      </c>
      <c r="P22" s="199">
        <f t="shared" si="0"/>
        <v>6.550284577805499</v>
      </c>
      <c r="Q22" s="200">
        <f t="shared" si="1"/>
        <v>43.580721113750613</v>
      </c>
      <c r="R22" s="200">
        <f t="shared" si="2"/>
        <v>56.419278886249387</v>
      </c>
      <c r="S22" s="202"/>
    </row>
    <row r="23" spans="2:19" ht="12.75" customHeight="1" x14ac:dyDescent="0.2">
      <c r="B23" s="193" t="s">
        <v>118</v>
      </c>
      <c r="F23" s="189"/>
      <c r="K23" s="275" t="s">
        <v>119</v>
      </c>
      <c r="L23" s="276"/>
      <c r="M23" s="197">
        <v>6.6249574999999998</v>
      </c>
      <c r="N23" s="197">
        <v>-1.1522635999999999</v>
      </c>
      <c r="O23" s="198">
        <v>50</v>
      </c>
      <c r="P23" s="199">
        <f t="shared" si="0"/>
        <v>5.3872260092769668</v>
      </c>
      <c r="Q23" s="200">
        <f t="shared" si="1"/>
        <v>44.720518510908576</v>
      </c>
      <c r="R23" s="200">
        <f t="shared" si="2"/>
        <v>55.279481489091424</v>
      </c>
      <c r="S23" s="202"/>
    </row>
    <row r="24" spans="2:19" ht="12.75" customHeight="1" x14ac:dyDescent="0.2">
      <c r="B24" s="193" t="s">
        <v>120</v>
      </c>
      <c r="F24" s="189"/>
      <c r="K24" s="275" t="s">
        <v>121</v>
      </c>
      <c r="L24" s="276"/>
      <c r="M24" s="197">
        <v>7.1611563</v>
      </c>
      <c r="N24" s="197">
        <v>-1.1862169</v>
      </c>
      <c r="O24" s="198">
        <v>50</v>
      </c>
      <c r="P24" s="199">
        <f t="shared" si="0"/>
        <v>5.8617395342013889</v>
      </c>
      <c r="Q24" s="200">
        <f t="shared" si="1"/>
        <v>44.255495256482639</v>
      </c>
      <c r="R24" s="200">
        <f t="shared" si="2"/>
        <v>55.744504743517361</v>
      </c>
      <c r="S24" s="202"/>
    </row>
    <row r="25" spans="2:19" ht="12.75" customHeight="1" x14ac:dyDescent="0.2">
      <c r="B25" s="204"/>
      <c r="F25" s="189"/>
      <c r="K25" s="275" t="s">
        <v>122</v>
      </c>
      <c r="L25" s="276"/>
      <c r="M25" s="197">
        <v>5.9311144999999996</v>
      </c>
      <c r="N25" s="197">
        <v>-1.1447357</v>
      </c>
      <c r="O25" s="198">
        <v>50</v>
      </c>
      <c r="P25" s="199">
        <f t="shared" si="0"/>
        <v>3.966302108729431</v>
      </c>
      <c r="Q25" s="200">
        <f t="shared" si="1"/>
        <v>46.113023933445156</v>
      </c>
      <c r="R25" s="200">
        <f t="shared" si="2"/>
        <v>53.886976066554844</v>
      </c>
      <c r="S25" s="202"/>
    </row>
    <row r="26" spans="2:19" ht="12.75" customHeight="1" x14ac:dyDescent="0.2">
      <c r="B26" s="204"/>
      <c r="F26" s="189"/>
      <c r="K26" s="275" t="s">
        <v>123</v>
      </c>
      <c r="L26" s="276"/>
      <c r="M26" s="197">
        <v>5.7697817000000002</v>
      </c>
      <c r="N26" s="197">
        <v>-1.1864409</v>
      </c>
      <c r="O26" s="198">
        <v>50</v>
      </c>
      <c r="P26" s="199">
        <f t="shared" si="0"/>
        <v>2.919893938561279</v>
      </c>
      <c r="Q26" s="200">
        <f t="shared" si="1"/>
        <v>47.138503940209944</v>
      </c>
      <c r="R26" s="200">
        <f t="shared" si="2"/>
        <v>52.861496059790056</v>
      </c>
      <c r="S26" s="202"/>
    </row>
    <row r="27" spans="2:19" ht="12.75" customHeight="1" x14ac:dyDescent="0.2">
      <c r="B27" s="204"/>
      <c r="F27" s="189"/>
      <c r="K27" s="275" t="s">
        <v>124</v>
      </c>
      <c r="L27" s="276"/>
      <c r="M27" s="197">
        <v>5.8193326000000001</v>
      </c>
      <c r="N27" s="197">
        <v>-1.1671376</v>
      </c>
      <c r="O27" s="198">
        <v>50</v>
      </c>
      <c r="P27" s="199">
        <f t="shared" si="0"/>
        <v>3.3226127831249794</v>
      </c>
      <c r="Q27" s="200">
        <f t="shared" si="1"/>
        <v>46.743839472537523</v>
      </c>
      <c r="R27" s="200">
        <f t="shared" si="2"/>
        <v>53.256160527462477</v>
      </c>
      <c r="S27" s="202"/>
    </row>
    <row r="28" spans="2:19" ht="12.75" customHeight="1" x14ac:dyDescent="0.2">
      <c r="B28" s="204"/>
      <c r="F28" s="189"/>
      <c r="K28" s="275" t="s">
        <v>125</v>
      </c>
      <c r="L28" s="276"/>
      <c r="M28" s="197">
        <v>5.3451874000000004</v>
      </c>
      <c r="N28" s="197">
        <v>-1.1658231999999999</v>
      </c>
      <c r="O28" s="198">
        <v>50</v>
      </c>
      <c r="P28" s="199">
        <f t="shared" si="0"/>
        <v>2.6400282413372502</v>
      </c>
      <c r="Q28" s="200">
        <f t="shared" si="1"/>
        <v>47.412772323489492</v>
      </c>
      <c r="R28" s="200">
        <f t="shared" si="2"/>
        <v>52.587227676510508</v>
      </c>
      <c r="S28" s="202"/>
    </row>
    <row r="29" spans="2:19" ht="12.75" customHeight="1" x14ac:dyDescent="0.2">
      <c r="B29" s="204"/>
      <c r="F29" s="189"/>
      <c r="K29" s="275" t="s">
        <v>126</v>
      </c>
      <c r="L29" s="276"/>
      <c r="M29" s="197">
        <v>5.1257676999999999</v>
      </c>
      <c r="N29" s="197">
        <v>-1.1770455</v>
      </c>
      <c r="O29" s="198">
        <v>50</v>
      </c>
      <c r="P29" s="199">
        <f t="shared" si="0"/>
        <v>2.2263608923520266</v>
      </c>
      <c r="Q29" s="200">
        <f t="shared" si="1"/>
        <v>47.818166325495014</v>
      </c>
      <c r="R29" s="200">
        <f t="shared" si="2"/>
        <v>52.181833674504986</v>
      </c>
      <c r="S29" s="202"/>
    </row>
    <row r="30" spans="2:19" ht="12.75" customHeight="1" x14ac:dyDescent="0.2">
      <c r="F30" s="189"/>
      <c r="K30" s="275" t="s">
        <v>127</v>
      </c>
      <c r="L30" s="276"/>
      <c r="M30" s="197">
        <v>6.7133038999999997</v>
      </c>
      <c r="N30" s="197">
        <v>-1.1879244</v>
      </c>
      <c r="O30" s="198">
        <v>50</v>
      </c>
      <c r="P30" s="199">
        <f t="shared" si="0"/>
        <v>4.6426383876654462</v>
      </c>
      <c r="Q30" s="200">
        <f t="shared" si="1"/>
        <v>45.450214380087864</v>
      </c>
      <c r="R30" s="200">
        <f t="shared" si="2"/>
        <v>54.549785619912136</v>
      </c>
      <c r="S30" s="202"/>
    </row>
    <row r="31" spans="2:19" ht="12.75" customHeight="1" x14ac:dyDescent="0.2">
      <c r="B31" s="204"/>
      <c r="F31" s="189"/>
      <c r="K31" s="278" t="s">
        <v>128</v>
      </c>
      <c r="L31" s="279"/>
      <c r="M31" s="197">
        <v>4.6024887000000003</v>
      </c>
      <c r="N31" s="197">
        <v>-1.0935817000000001</v>
      </c>
      <c r="O31" s="198">
        <v>50</v>
      </c>
      <c r="P31" s="199">
        <f t="shared" si="0"/>
        <v>2.691930976016522</v>
      </c>
      <c r="Q31" s="200">
        <f t="shared" si="1"/>
        <v>47.361907643503805</v>
      </c>
      <c r="R31" s="200">
        <f t="shared" si="2"/>
        <v>52.638092356496195</v>
      </c>
      <c r="S31" s="201"/>
    </row>
    <row r="32" spans="2:19" ht="12.75" customHeight="1" x14ac:dyDescent="0.2">
      <c r="B32" s="204"/>
      <c r="F32" s="189"/>
      <c r="K32" s="275" t="s">
        <v>129</v>
      </c>
      <c r="L32" s="276"/>
      <c r="M32" s="197">
        <v>4.4796671999999997</v>
      </c>
      <c r="N32" s="197">
        <v>-1.0844510999999999</v>
      </c>
      <c r="O32" s="198">
        <v>50</v>
      </c>
      <c r="P32" s="199">
        <f t="shared" si="0"/>
        <v>2.6597803783254643</v>
      </c>
      <c r="Q32" s="200">
        <f t="shared" si="1"/>
        <v>47.393415229241043</v>
      </c>
      <c r="R32" s="200">
        <f t="shared" si="2"/>
        <v>52.606584770758957</v>
      </c>
      <c r="S32" s="202"/>
    </row>
    <row r="33" spans="2:19" ht="12.75" customHeight="1" x14ac:dyDescent="0.2">
      <c r="F33" s="189"/>
      <c r="K33" s="275" t="s">
        <v>130</v>
      </c>
      <c r="L33" s="276"/>
      <c r="M33" s="197">
        <v>4.4883692999999996</v>
      </c>
      <c r="N33" s="197">
        <v>-1.0926446000000001</v>
      </c>
      <c r="O33" s="198">
        <v>50</v>
      </c>
      <c r="P33" s="199">
        <f t="shared" si="0"/>
        <v>2.5555531011144952</v>
      </c>
      <c r="Q33" s="200">
        <f t="shared" si="1"/>
        <v>47.495557960907796</v>
      </c>
      <c r="R33" s="200">
        <f t="shared" si="2"/>
        <v>52.504442039092204</v>
      </c>
      <c r="S33" s="202"/>
    </row>
    <row r="34" spans="2:19" ht="12.75" customHeight="1" x14ac:dyDescent="0.2">
      <c r="B34" s="204"/>
      <c r="F34" s="189"/>
      <c r="K34" s="278" t="s">
        <v>131</v>
      </c>
      <c r="L34" s="279"/>
      <c r="M34" s="197">
        <v>6.3406354</v>
      </c>
      <c r="N34" s="197">
        <v>-1.1059459</v>
      </c>
      <c r="O34" s="198">
        <v>50</v>
      </c>
      <c r="P34" s="199">
        <f t="shared" si="0"/>
        <v>6.0041036055611574</v>
      </c>
      <c r="Q34" s="200">
        <f t="shared" si="1"/>
        <v>44.115978466550068</v>
      </c>
      <c r="R34" s="200">
        <f t="shared" si="2"/>
        <v>55.884021533449932</v>
      </c>
      <c r="S34" s="201"/>
    </row>
    <row r="35" spans="2:19" ht="12.75" customHeight="1" x14ac:dyDescent="0.2">
      <c r="B35" s="204"/>
      <c r="F35" s="189"/>
      <c r="K35" s="275" t="s">
        <v>132</v>
      </c>
      <c r="L35" s="276"/>
      <c r="M35" s="197">
        <v>6.8897402000000003</v>
      </c>
      <c r="N35" s="197">
        <v>-1.1918534000000001</v>
      </c>
      <c r="O35" s="198">
        <v>50</v>
      </c>
      <c r="P35" s="199">
        <f t="shared" si="0"/>
        <v>4.9641670458059712</v>
      </c>
      <c r="Q35" s="200">
        <f t="shared" si="1"/>
        <v>45.135116295110151</v>
      </c>
      <c r="R35" s="200">
        <f t="shared" si="2"/>
        <v>54.864883704889849</v>
      </c>
      <c r="S35" s="202"/>
    </row>
    <row r="36" spans="2:19" ht="12.75" customHeight="1" x14ac:dyDescent="0.2">
      <c r="B36" s="204"/>
      <c r="F36" s="189"/>
      <c r="K36" s="275" t="s">
        <v>133</v>
      </c>
      <c r="L36" s="276"/>
      <c r="M36" s="197">
        <v>6.5582266000000002</v>
      </c>
      <c r="N36" s="197">
        <v>-1.1688707</v>
      </c>
      <c r="O36" s="198">
        <v>50</v>
      </c>
      <c r="P36" s="199">
        <f t="shared" si="0"/>
        <v>4.7627373544533631</v>
      </c>
      <c r="Q36" s="200">
        <f t="shared" si="1"/>
        <v>45.332517392635708</v>
      </c>
      <c r="R36" s="200">
        <f t="shared" si="2"/>
        <v>54.667482607364292</v>
      </c>
      <c r="S36" s="202"/>
    </row>
    <row r="37" spans="2:19" ht="12.75" customHeight="1" x14ac:dyDescent="0.2">
      <c r="B37" s="204"/>
      <c r="F37" s="189"/>
      <c r="K37" s="275" t="s">
        <v>134</v>
      </c>
      <c r="L37" s="276"/>
      <c r="M37" s="197">
        <v>4.5404416999999997</v>
      </c>
      <c r="N37" s="197">
        <v>-1.1132135000000001</v>
      </c>
      <c r="O37" s="198">
        <v>50</v>
      </c>
      <c r="P37" s="199">
        <f t="shared" si="0"/>
        <v>2.3467453467442021</v>
      </c>
      <c r="Q37" s="200">
        <f t="shared" si="1"/>
        <v>47.70018956019068</v>
      </c>
      <c r="R37" s="200">
        <f t="shared" si="2"/>
        <v>52.29981043980932</v>
      </c>
      <c r="S37" s="202"/>
    </row>
    <row r="38" spans="2:19" ht="12.75" customHeight="1" x14ac:dyDescent="0.2">
      <c r="B38" s="204"/>
      <c r="F38" s="189"/>
      <c r="K38" s="275" t="s">
        <v>135</v>
      </c>
      <c r="L38" s="276"/>
      <c r="M38" s="197">
        <v>7.2126329</v>
      </c>
      <c r="N38" s="197">
        <v>-1.2094815999999999</v>
      </c>
      <c r="O38" s="198">
        <v>50</v>
      </c>
      <c r="P38" s="199">
        <f t="shared" si="0"/>
        <v>5.3032787451824115</v>
      </c>
      <c r="Q38" s="200">
        <f t="shared" si="1"/>
        <v>44.802786829721235</v>
      </c>
      <c r="R38" s="200">
        <f t="shared" si="2"/>
        <v>55.197213170278765</v>
      </c>
      <c r="S38" s="202"/>
    </row>
    <row r="39" spans="2:19" ht="12.75" customHeight="1" x14ac:dyDescent="0.2">
      <c r="B39" s="204"/>
      <c r="F39" s="189"/>
      <c r="K39" s="275" t="s">
        <v>136</v>
      </c>
      <c r="L39" s="276"/>
      <c r="M39" s="197">
        <v>6.7727025000000003</v>
      </c>
      <c r="N39" s="197">
        <v>-1.1714724000000001</v>
      </c>
      <c r="O39" s="198">
        <v>50</v>
      </c>
      <c r="P39" s="199">
        <f t="shared" si="0"/>
        <v>5.2277742758993249</v>
      </c>
      <c r="Q39" s="200">
        <f t="shared" si="1"/>
        <v>44.876781209618663</v>
      </c>
      <c r="R39" s="200">
        <f t="shared" si="2"/>
        <v>55.123218790381337</v>
      </c>
      <c r="S39" s="202"/>
    </row>
    <row r="40" spans="2:19" ht="12.75" customHeight="1" x14ac:dyDescent="0.2">
      <c r="B40" s="204"/>
      <c r="F40" s="189"/>
      <c r="K40" s="275" t="s">
        <v>137</v>
      </c>
      <c r="L40" s="276"/>
      <c r="M40" s="197">
        <v>6.8184233000000001</v>
      </c>
      <c r="N40" s="197">
        <v>-1.1626452</v>
      </c>
      <c r="O40" s="205">
        <v>50</v>
      </c>
      <c r="P40" s="199">
        <f t="shared" si="0"/>
        <v>5.610277548917602</v>
      </c>
      <c r="Q40" s="200">
        <f t="shared" si="1"/>
        <v>44.501928002060751</v>
      </c>
      <c r="R40" s="200">
        <f t="shared" si="2"/>
        <v>55.498071997939249</v>
      </c>
      <c r="S40" s="202"/>
    </row>
    <row r="41" spans="2:19" ht="12.75" customHeight="1" x14ac:dyDescent="0.2">
      <c r="F41" s="189"/>
      <c r="K41" s="275" t="s">
        <v>138</v>
      </c>
      <c r="L41" s="276"/>
      <c r="M41" s="197">
        <v>5.2677898000000001</v>
      </c>
      <c r="N41" s="197">
        <v>-1.1489719</v>
      </c>
      <c r="O41" s="198">
        <v>50</v>
      </c>
      <c r="P41" s="199">
        <f t="shared" si="0"/>
        <v>2.7822347716964542</v>
      </c>
      <c r="Q41" s="200">
        <f t="shared" si="1"/>
        <v>47.273409923737475</v>
      </c>
      <c r="R41" s="200">
        <f t="shared" si="2"/>
        <v>52.726590076262525</v>
      </c>
      <c r="S41" s="202"/>
    </row>
    <row r="42" spans="2:19" ht="12.75" customHeight="1" x14ac:dyDescent="0.2">
      <c r="B42" s="204"/>
      <c r="F42" s="189"/>
      <c r="K42" s="278" t="s">
        <v>139</v>
      </c>
      <c r="L42" s="279"/>
      <c r="M42" s="197">
        <v>5.1695881999999997</v>
      </c>
      <c r="N42" s="197">
        <v>-1.1088187</v>
      </c>
      <c r="O42" s="198">
        <v>50</v>
      </c>
      <c r="P42" s="199">
        <f t="shared" si="0"/>
        <v>3.2916140598843229</v>
      </c>
      <c r="Q42" s="200">
        <f t="shared" si="1"/>
        <v>46.774218221313362</v>
      </c>
      <c r="R42" s="200">
        <f t="shared" si="2"/>
        <v>53.225781778686638</v>
      </c>
      <c r="S42" s="201"/>
    </row>
    <row r="43" spans="2:19" ht="12.75" customHeight="1" x14ac:dyDescent="0.2">
      <c r="B43" s="204"/>
      <c r="F43" s="189"/>
      <c r="K43" s="275" t="s">
        <v>140</v>
      </c>
      <c r="L43" s="276"/>
      <c r="M43" s="197">
        <v>5.5031749000000003</v>
      </c>
      <c r="N43" s="197">
        <v>-1.1342886000000001</v>
      </c>
      <c r="O43" s="198">
        <v>50</v>
      </c>
      <c r="P43" s="199">
        <f t="shared" si="0"/>
        <v>3.388482071924233</v>
      </c>
      <c r="Q43" s="200">
        <f t="shared" si="1"/>
        <v>46.679287569514251</v>
      </c>
      <c r="R43" s="200">
        <f t="shared" si="2"/>
        <v>53.320712430485749</v>
      </c>
      <c r="S43" s="202"/>
    </row>
    <row r="44" spans="2:19" ht="12.75" customHeight="1" x14ac:dyDescent="0.2">
      <c r="B44" s="204"/>
      <c r="F44" s="189"/>
      <c r="K44" s="275" t="s">
        <v>141</v>
      </c>
      <c r="L44" s="276"/>
      <c r="M44" s="197">
        <v>4.4111764000000004</v>
      </c>
      <c r="N44" s="197">
        <v>-1.1534473000000001</v>
      </c>
      <c r="O44" s="198">
        <v>50</v>
      </c>
      <c r="P44" s="199">
        <f t="shared" si="0"/>
        <v>1.7695696149306464</v>
      </c>
      <c r="Q44" s="200">
        <f t="shared" si="1"/>
        <v>48.265821777367968</v>
      </c>
      <c r="R44" s="200">
        <f t="shared" si="2"/>
        <v>51.734178222632032</v>
      </c>
      <c r="S44" s="202"/>
    </row>
    <row r="45" spans="2:19" ht="12.75" customHeight="1" x14ac:dyDescent="0.2">
      <c r="B45" s="204"/>
      <c r="F45" s="189"/>
      <c r="K45" s="275" t="s">
        <v>142</v>
      </c>
      <c r="L45" s="276"/>
      <c r="M45" s="197">
        <v>3.9560974999999998</v>
      </c>
      <c r="N45" s="197">
        <v>-1.1365255999999999</v>
      </c>
      <c r="O45" s="198">
        <v>50</v>
      </c>
      <c r="P45" s="199">
        <f t="shared" si="0"/>
        <v>1.5445636336812736</v>
      </c>
      <c r="Q45" s="200">
        <f t="shared" si="1"/>
        <v>48.48632763899235</v>
      </c>
      <c r="R45" s="200">
        <f t="shared" si="2"/>
        <v>51.51367236100765</v>
      </c>
      <c r="S45" s="202"/>
    </row>
    <row r="46" spans="2:19" ht="12.75" customHeight="1" x14ac:dyDescent="0.2">
      <c r="F46" s="189"/>
      <c r="K46" s="275" t="s">
        <v>143</v>
      </c>
      <c r="L46" s="276"/>
      <c r="M46" s="197">
        <v>5.4348165000000002</v>
      </c>
      <c r="N46" s="197">
        <v>-1.1404221999999999</v>
      </c>
      <c r="O46" s="198">
        <v>50</v>
      </c>
      <c r="P46" s="199">
        <f t="shared" si="0"/>
        <v>3.1677474720779393</v>
      </c>
      <c r="Q46" s="200">
        <f t="shared" si="1"/>
        <v>46.895607477363619</v>
      </c>
      <c r="R46" s="200">
        <f t="shared" si="2"/>
        <v>53.104392522636381</v>
      </c>
      <c r="S46" s="202"/>
    </row>
    <row r="47" spans="2:19" ht="12.75" customHeight="1" x14ac:dyDescent="0.2">
      <c r="B47" s="204"/>
      <c r="F47" s="189"/>
      <c r="K47" s="278" t="s">
        <v>144</v>
      </c>
      <c r="L47" s="279"/>
      <c r="M47" s="197">
        <v>5.5418159999999999</v>
      </c>
      <c r="N47" s="197">
        <v>-1.1063966999999999</v>
      </c>
      <c r="O47" s="198">
        <v>50</v>
      </c>
      <c r="P47" s="199">
        <f t="shared" si="0"/>
        <v>4.0172383610263092</v>
      </c>
      <c r="Q47" s="200">
        <f t="shared" si="1"/>
        <v>46.063106406194215</v>
      </c>
      <c r="R47" s="200">
        <f t="shared" si="2"/>
        <v>53.936893593805785</v>
      </c>
      <c r="S47" s="201"/>
    </row>
    <row r="48" spans="2:19" ht="12.75" customHeight="1" x14ac:dyDescent="0.2">
      <c r="B48" s="204"/>
      <c r="F48" s="189"/>
      <c r="K48" s="275" t="s">
        <v>145</v>
      </c>
      <c r="L48" s="276"/>
      <c r="M48" s="197">
        <v>5.4300237999999998</v>
      </c>
      <c r="N48" s="197">
        <v>-1.1646586000000001</v>
      </c>
      <c r="O48" s="198">
        <v>50</v>
      </c>
      <c r="P48" s="199">
        <f t="shared" si="0"/>
        <v>2.7718311630227821</v>
      </c>
      <c r="Q48" s="200">
        <f t="shared" si="1"/>
        <v>47.283605460237673</v>
      </c>
      <c r="R48" s="200">
        <f t="shared" si="2"/>
        <v>52.716394539762327</v>
      </c>
      <c r="S48" s="202"/>
    </row>
    <row r="49" spans="2:19" ht="12.75" customHeight="1" x14ac:dyDescent="0.2">
      <c r="B49" s="204"/>
      <c r="F49" s="189"/>
      <c r="K49" s="275" t="s">
        <v>146</v>
      </c>
      <c r="L49" s="276"/>
      <c r="M49" s="197">
        <v>5.3501788000000001</v>
      </c>
      <c r="N49" s="197">
        <v>-1.1556867</v>
      </c>
      <c r="O49" s="198">
        <v>50</v>
      </c>
      <c r="P49" s="199">
        <f t="shared" si="0"/>
        <v>2.7958122031688877</v>
      </c>
      <c r="Q49" s="200">
        <f t="shared" si="1"/>
        <v>47.26010404089449</v>
      </c>
      <c r="R49" s="200">
        <f t="shared" si="2"/>
        <v>52.73989595910551</v>
      </c>
      <c r="S49" s="202"/>
    </row>
    <row r="50" spans="2:19" ht="12.75" customHeight="1" x14ac:dyDescent="0.2">
      <c r="B50" s="204"/>
      <c r="F50" s="189"/>
      <c r="K50" s="275" t="s">
        <v>147</v>
      </c>
      <c r="L50" s="276"/>
      <c r="M50" s="197">
        <v>6.2711682</v>
      </c>
      <c r="N50" s="197">
        <v>-1.1652564999999999</v>
      </c>
      <c r="O50" s="198">
        <v>50</v>
      </c>
      <c r="P50" s="199">
        <f t="shared" si="0"/>
        <v>4.2074038667552509</v>
      </c>
      <c r="Q50" s="200">
        <f t="shared" si="1"/>
        <v>45.876744210579858</v>
      </c>
      <c r="R50" s="200">
        <f t="shared" si="2"/>
        <v>54.123255789420142</v>
      </c>
      <c r="S50" s="202"/>
    </row>
    <row r="51" spans="2:19" ht="12.75" customHeight="1" x14ac:dyDescent="0.2">
      <c r="F51" s="189"/>
      <c r="K51" s="275" t="s">
        <v>148</v>
      </c>
      <c r="L51" s="276"/>
      <c r="M51" s="197">
        <v>5.3479226999999998</v>
      </c>
      <c r="N51" s="197">
        <v>-1.1829795000000001</v>
      </c>
      <c r="O51" s="198">
        <v>50</v>
      </c>
      <c r="P51" s="199">
        <f t="shared" si="0"/>
        <v>2.4093176713320879</v>
      </c>
      <c r="Q51" s="200">
        <f t="shared" si="1"/>
        <v>47.638868682094554</v>
      </c>
      <c r="R51" s="200">
        <f t="shared" si="2"/>
        <v>52.361131317905446</v>
      </c>
      <c r="S51" s="202"/>
    </row>
    <row r="52" spans="2:19" ht="12.75" customHeight="1" x14ac:dyDescent="0.2">
      <c r="B52" s="204"/>
      <c r="F52" s="189"/>
      <c r="K52" s="277" t="s">
        <v>149</v>
      </c>
      <c r="L52" s="277"/>
      <c r="M52" s="206">
        <v>6.0997763000000003</v>
      </c>
      <c r="N52" s="206">
        <v>-1.1213023</v>
      </c>
      <c r="O52" s="207">
        <v>50</v>
      </c>
      <c r="P52" s="208">
        <f t="shared" si="0"/>
        <v>4.8985399831205552</v>
      </c>
      <c r="Q52" s="209">
        <f t="shared" si="1"/>
        <v>45.199430816541856</v>
      </c>
      <c r="R52" s="209">
        <f t="shared" si="2"/>
        <v>54.800569183458144</v>
      </c>
      <c r="S52" s="201"/>
    </row>
    <row r="53" spans="2:19" ht="12.75" customHeight="1" x14ac:dyDescent="0.2">
      <c r="B53" s="204"/>
      <c r="F53" s="189"/>
      <c r="K53" s="275" t="s">
        <v>150</v>
      </c>
      <c r="L53" s="276"/>
      <c r="M53" s="197">
        <v>5.0984299000000002</v>
      </c>
      <c r="N53" s="197">
        <v>-1.154277</v>
      </c>
      <c r="O53" s="198">
        <v>50</v>
      </c>
      <c r="P53" s="199">
        <f t="shared" si="0"/>
        <v>2.4840108365226596</v>
      </c>
      <c r="Q53" s="200">
        <f t="shared" si="1"/>
        <v>47.565669380207794</v>
      </c>
      <c r="R53" s="200">
        <f t="shared" si="2"/>
        <v>52.434330619792206</v>
      </c>
      <c r="S53" s="202"/>
    </row>
    <row r="54" spans="2:19" ht="12.75" customHeight="1" x14ac:dyDescent="0.2">
      <c r="B54" s="204"/>
      <c r="F54" s="189"/>
      <c r="K54" s="275" t="s">
        <v>151</v>
      </c>
      <c r="L54" s="276"/>
      <c r="M54" s="197">
        <v>6.1472486999999996</v>
      </c>
      <c r="N54" s="197">
        <v>-1.1970734000000001</v>
      </c>
      <c r="O54" s="198">
        <v>50</v>
      </c>
      <c r="P54" s="199">
        <f t="shared" si="0"/>
        <v>3.3292935918381734</v>
      </c>
      <c r="Q54" s="200">
        <f t="shared" si="1"/>
        <v>46.737292279998591</v>
      </c>
      <c r="R54" s="200">
        <f t="shared" si="2"/>
        <v>53.262707720001409</v>
      </c>
      <c r="S54" s="202"/>
    </row>
    <row r="55" spans="2:19" ht="12.75" customHeight="1" x14ac:dyDescent="0.2">
      <c r="B55" s="204"/>
      <c r="F55" s="189"/>
      <c r="K55" s="275" t="s">
        <v>152</v>
      </c>
      <c r="L55" s="276"/>
      <c r="M55" s="197">
        <v>5.9955831999999996</v>
      </c>
      <c r="N55" s="197">
        <v>-1.1568276</v>
      </c>
      <c r="O55" s="198">
        <v>50</v>
      </c>
      <c r="P55" s="199">
        <f t="shared" si="0"/>
        <v>3.8368538210657008</v>
      </c>
      <c r="Q55" s="200">
        <f t="shared" si="1"/>
        <v>46.239883255355615</v>
      </c>
      <c r="R55" s="200">
        <f t="shared" si="2"/>
        <v>53.760116744644385</v>
      </c>
      <c r="S55" s="202"/>
    </row>
    <row r="56" spans="2:19" ht="12.75" customHeight="1" x14ac:dyDescent="0.2">
      <c r="B56" s="204"/>
      <c r="F56" s="189"/>
      <c r="K56" s="275" t="s">
        <v>153</v>
      </c>
      <c r="L56" s="276"/>
      <c r="M56" s="197">
        <v>6.6595908000000001</v>
      </c>
      <c r="N56" s="197">
        <v>-1.174169</v>
      </c>
      <c r="O56" s="198">
        <v>50</v>
      </c>
      <c r="P56" s="199">
        <f t="shared" si="0"/>
        <v>4.8687706003933151</v>
      </c>
      <c r="Q56" s="200">
        <f t="shared" si="1"/>
        <v>45.228604811614552</v>
      </c>
      <c r="R56" s="200">
        <f t="shared" si="2"/>
        <v>54.771395188385448</v>
      </c>
      <c r="S56" s="202"/>
    </row>
    <row r="57" spans="2:19" ht="12.75" customHeight="1" x14ac:dyDescent="0.2">
      <c r="B57" s="204"/>
      <c r="F57" s="189"/>
      <c r="K57" s="275" t="s">
        <v>154</v>
      </c>
      <c r="L57" s="276"/>
      <c r="M57" s="197">
        <v>6.8808131000000001</v>
      </c>
      <c r="N57" s="197">
        <v>-1.1863668999999999</v>
      </c>
      <c r="O57" s="198">
        <v>50</v>
      </c>
      <c r="P57" s="199">
        <f t="shared" si="0"/>
        <v>5.0909442542946621</v>
      </c>
      <c r="Q57" s="200">
        <f t="shared" si="1"/>
        <v>45.010874630791228</v>
      </c>
      <c r="R57" s="200">
        <f t="shared" si="2"/>
        <v>54.989125369208772</v>
      </c>
      <c r="S57" s="202"/>
    </row>
    <row r="58" spans="2:19" ht="12.75" customHeight="1" x14ac:dyDescent="0.2">
      <c r="B58" s="204"/>
      <c r="F58" s="189"/>
      <c r="K58" s="275" t="s">
        <v>155</v>
      </c>
      <c r="L58" s="276"/>
      <c r="M58" s="197">
        <v>5.8806744000000002</v>
      </c>
      <c r="N58" s="197">
        <v>-1.1857571</v>
      </c>
      <c r="O58" s="198">
        <v>50</v>
      </c>
      <c r="P58" s="199">
        <f t="shared" si="0"/>
        <v>3.0978023025147858</v>
      </c>
      <c r="Q58" s="200">
        <f t="shared" si="1"/>
        <v>46.964153743535512</v>
      </c>
      <c r="R58" s="200">
        <f t="shared" si="2"/>
        <v>53.035846256464488</v>
      </c>
      <c r="S58" s="202"/>
    </row>
    <row r="59" spans="2:19" ht="12.75" customHeight="1" x14ac:dyDescent="0.2">
      <c r="B59" s="204"/>
      <c r="F59" s="189"/>
      <c r="K59" s="280" t="s">
        <v>1</v>
      </c>
      <c r="L59" s="280"/>
      <c r="M59" s="206">
        <v>6.2867664000000003</v>
      </c>
      <c r="N59" s="206">
        <v>-1.2207287</v>
      </c>
      <c r="O59" s="207">
        <v>50</v>
      </c>
      <c r="P59" s="208">
        <f t="shared" si="0"/>
        <v>3.1410164140400383</v>
      </c>
      <c r="Q59" s="209">
        <f t="shared" si="1"/>
        <v>46.921803914240762</v>
      </c>
      <c r="R59" s="209">
        <f t="shared" si="2"/>
        <v>53.078196085759238</v>
      </c>
      <c r="S59" s="202"/>
    </row>
    <row r="60" spans="2:19" ht="12.75" customHeight="1" x14ac:dyDescent="0.2">
      <c r="B60" s="204"/>
      <c r="F60" s="189"/>
      <c r="K60" s="281" t="s">
        <v>156</v>
      </c>
      <c r="L60" s="281"/>
      <c r="M60" s="197">
        <v>6.1613841000000003</v>
      </c>
      <c r="N60" s="197">
        <v>-1.1821250000000001</v>
      </c>
      <c r="O60" s="198">
        <v>50</v>
      </c>
      <c r="P60" s="199">
        <f t="shared" si="0"/>
        <v>3.6353196133315864</v>
      </c>
      <c r="Q60" s="200">
        <f t="shared" si="1"/>
        <v>46.437386778935043</v>
      </c>
      <c r="R60" s="200">
        <f t="shared" si="2"/>
        <v>53.562613221064957</v>
      </c>
      <c r="S60" s="202"/>
    </row>
    <row r="61" spans="2:19" ht="12.75" customHeight="1" x14ac:dyDescent="0.2">
      <c r="F61" s="189"/>
      <c r="K61" s="275" t="s">
        <v>157</v>
      </c>
      <c r="L61" s="276"/>
      <c r="M61" s="197">
        <v>6.0573091000000003</v>
      </c>
      <c r="N61" s="197">
        <v>-1.1831764</v>
      </c>
      <c r="O61" s="198">
        <v>50</v>
      </c>
      <c r="P61" s="199">
        <f t="shared" si="0"/>
        <v>3.4314111011032109</v>
      </c>
      <c r="Q61" s="200">
        <f t="shared" si="1"/>
        <v>46.637217120918855</v>
      </c>
      <c r="R61" s="200">
        <f t="shared" si="2"/>
        <v>53.362782879081145</v>
      </c>
      <c r="S61" s="202"/>
    </row>
    <row r="62" spans="2:19" ht="12.75" customHeight="1" x14ac:dyDescent="0.2">
      <c r="B62" s="204"/>
      <c r="F62" s="189"/>
      <c r="K62" s="278" t="s">
        <v>158</v>
      </c>
      <c r="L62" s="279"/>
      <c r="M62" s="197">
        <v>5.7965930999999999</v>
      </c>
      <c r="N62" s="197">
        <v>-1.1119212999999999</v>
      </c>
      <c r="O62" s="198">
        <v>50</v>
      </c>
      <c r="P62" s="199">
        <f t="shared" si="0"/>
        <v>4.4286542998826048</v>
      </c>
      <c r="Q62" s="200">
        <f t="shared" si="1"/>
        <v>45.65991878611505</v>
      </c>
      <c r="R62" s="200">
        <f t="shared" si="2"/>
        <v>54.34008121388495</v>
      </c>
      <c r="S62" s="201"/>
    </row>
    <row r="63" spans="2:19" ht="12.75" customHeight="1" x14ac:dyDescent="0.2">
      <c r="B63" s="204"/>
      <c r="F63" s="189"/>
      <c r="K63" s="275" t="s">
        <v>159</v>
      </c>
      <c r="L63" s="276"/>
      <c r="M63" s="197">
        <v>5.6461347000000002</v>
      </c>
      <c r="N63" s="197">
        <v>-1.2263698000000001</v>
      </c>
      <c r="O63" s="198">
        <v>50</v>
      </c>
      <c r="P63" s="199">
        <f t="shared" si="0"/>
        <v>2.2115925583283058</v>
      </c>
      <c r="Q63" s="200">
        <f t="shared" si="1"/>
        <v>47.832639292838259</v>
      </c>
      <c r="R63" s="200">
        <f t="shared" si="2"/>
        <v>52.167360707161741</v>
      </c>
      <c r="S63" s="202"/>
    </row>
    <row r="64" spans="2:19" ht="12.75" customHeight="1" x14ac:dyDescent="0.2">
      <c r="B64" s="204"/>
      <c r="F64" s="189"/>
      <c r="K64" s="275" t="s">
        <v>160</v>
      </c>
      <c r="L64" s="276"/>
      <c r="M64" s="197">
        <v>5.8963773000000002</v>
      </c>
      <c r="N64" s="197">
        <v>-1.1699945</v>
      </c>
      <c r="O64" s="198">
        <v>50</v>
      </c>
      <c r="P64" s="199">
        <f t="shared" si="0"/>
        <v>3.4001457352024791</v>
      </c>
      <c r="Q64" s="200">
        <f t="shared" si="1"/>
        <v>46.667857179501567</v>
      </c>
      <c r="R64" s="200">
        <f t="shared" si="2"/>
        <v>53.332142820498433</v>
      </c>
      <c r="S64" s="202"/>
    </row>
    <row r="65" spans="2:19" ht="12.75" customHeight="1" x14ac:dyDescent="0.2">
      <c r="B65" s="204"/>
      <c r="F65" s="189"/>
      <c r="K65" s="275" t="s">
        <v>161</v>
      </c>
      <c r="L65" s="276"/>
      <c r="M65" s="197">
        <v>5.4249470000000004</v>
      </c>
      <c r="N65" s="197">
        <v>-1.1245316000000001</v>
      </c>
      <c r="O65" s="198">
        <v>50</v>
      </c>
      <c r="P65" s="199">
        <f t="shared" si="0"/>
        <v>3.4351218327042758</v>
      </c>
      <c r="Q65" s="200">
        <f t="shared" si="1"/>
        <v>46.63358060394981</v>
      </c>
      <c r="R65" s="200">
        <f t="shared" si="2"/>
        <v>53.36641939605019</v>
      </c>
      <c r="S65" s="202"/>
    </row>
    <row r="66" spans="2:19" ht="12.75" customHeight="1" x14ac:dyDescent="0.2">
      <c r="B66" s="204"/>
      <c r="F66" s="189"/>
      <c r="K66" s="275" t="s">
        <v>162</v>
      </c>
      <c r="L66" s="276"/>
      <c r="M66" s="197">
        <v>6.8367250999999998</v>
      </c>
      <c r="N66" s="197">
        <v>-1.1867627999999999</v>
      </c>
      <c r="O66" s="198">
        <v>50</v>
      </c>
      <c r="P66" s="199">
        <f t="shared" si="0"/>
        <v>4.9692928679494939</v>
      </c>
      <c r="Q66" s="200">
        <f t="shared" si="1"/>
        <v>45.130092989409498</v>
      </c>
      <c r="R66" s="200">
        <f t="shared" si="2"/>
        <v>54.869907010590502</v>
      </c>
      <c r="S66" s="202"/>
    </row>
    <row r="67" spans="2:19" ht="12.75" customHeight="1" x14ac:dyDescent="0.2">
      <c r="B67" s="204"/>
      <c r="F67" s="189"/>
      <c r="K67" s="275" t="s">
        <v>163</v>
      </c>
      <c r="L67" s="276"/>
      <c r="M67" s="197">
        <v>5.5568521000000004</v>
      </c>
      <c r="N67" s="197">
        <v>-1.1474305</v>
      </c>
      <c r="O67" s="198">
        <v>50</v>
      </c>
      <c r="P67" s="199">
        <f t="shared" si="0"/>
        <v>3.2417860651757842</v>
      </c>
      <c r="Q67" s="200">
        <f t="shared" si="1"/>
        <v>46.823049656127729</v>
      </c>
      <c r="R67" s="200">
        <f t="shared" si="2"/>
        <v>53.176950343872271</v>
      </c>
      <c r="S67" s="202"/>
    </row>
    <row r="68" spans="2:19" ht="12.75" customHeight="1" x14ac:dyDescent="0.2">
      <c r="B68" s="204"/>
      <c r="F68" s="189"/>
      <c r="K68" s="275" t="s">
        <v>164</v>
      </c>
      <c r="L68" s="276"/>
      <c r="M68" s="197">
        <v>6.4417980999999997</v>
      </c>
      <c r="N68" s="197">
        <v>-1.2232103000000001</v>
      </c>
      <c r="O68" s="198">
        <v>50</v>
      </c>
      <c r="P68" s="199">
        <f t="shared" si="0"/>
        <v>3.3489173529662049</v>
      </c>
      <c r="Q68" s="200">
        <f t="shared" si="1"/>
        <v>46.718060994093122</v>
      </c>
      <c r="R68" s="200">
        <f t="shared" si="2"/>
        <v>53.281939005906878</v>
      </c>
      <c r="S68" s="202"/>
    </row>
    <row r="69" spans="2:19" ht="12.75" customHeight="1" x14ac:dyDescent="0.2">
      <c r="B69" s="204"/>
      <c r="F69" s="189"/>
      <c r="K69" s="275" t="s">
        <v>165</v>
      </c>
      <c r="L69" s="276"/>
      <c r="M69" s="197">
        <v>6.2014683000000002</v>
      </c>
      <c r="N69" s="197">
        <v>-1.2150714</v>
      </c>
      <c r="O69" s="198">
        <v>50</v>
      </c>
      <c r="P69" s="199">
        <f t="shared" si="0"/>
        <v>3.1034138953706791</v>
      </c>
      <c r="Q69" s="200">
        <f t="shared" si="1"/>
        <v>46.958654382536736</v>
      </c>
      <c r="R69" s="200">
        <f t="shared" si="2"/>
        <v>53.041345617463264</v>
      </c>
      <c r="S69" s="202"/>
    </row>
    <row r="70" spans="2:19" ht="12.75" customHeight="1" x14ac:dyDescent="0.2">
      <c r="B70" s="204"/>
      <c r="F70" s="189"/>
      <c r="K70" s="275" t="s">
        <v>166</v>
      </c>
      <c r="L70" s="276"/>
      <c r="M70" s="197">
        <v>5.5564733000000004</v>
      </c>
      <c r="N70" s="197">
        <v>-1.2117271000000001</v>
      </c>
      <c r="O70" s="198">
        <v>50</v>
      </c>
      <c r="P70" s="199">
        <f t="shared" si="0"/>
        <v>2.2889599735498902</v>
      </c>
      <c r="Q70" s="200">
        <f t="shared" si="1"/>
        <v>47.756819225921106</v>
      </c>
      <c r="R70" s="200">
        <f t="shared" si="2"/>
        <v>52.243180774078894</v>
      </c>
      <c r="S70" s="202"/>
    </row>
    <row r="71" spans="2:19" ht="12.75" customHeight="1" x14ac:dyDescent="0.2">
      <c r="B71" s="204"/>
      <c r="F71" s="189"/>
      <c r="K71" s="275" t="s">
        <v>167</v>
      </c>
      <c r="L71" s="276"/>
      <c r="M71" s="197">
        <v>5.6635987999999999</v>
      </c>
      <c r="N71" s="197">
        <v>-1.2167036</v>
      </c>
      <c r="O71" s="198">
        <v>50</v>
      </c>
      <c r="P71" s="199">
        <f t="shared" si="0"/>
        <v>2.3507583801827718</v>
      </c>
      <c r="Q71" s="200">
        <f t="shared" si="1"/>
        <v>47.696256787420886</v>
      </c>
      <c r="R71" s="200">
        <f t="shared" si="2"/>
        <v>52.303743212579114</v>
      </c>
      <c r="S71" s="202"/>
    </row>
    <row r="72" spans="2:19" ht="12.75" customHeight="1" x14ac:dyDescent="0.2">
      <c r="F72" s="189"/>
      <c r="K72" s="275" t="s">
        <v>168</v>
      </c>
      <c r="L72" s="276"/>
      <c r="M72" s="197">
        <v>3.9074947999999998</v>
      </c>
      <c r="N72" s="197">
        <v>-1.0159355000000001</v>
      </c>
      <c r="O72" s="198">
        <v>50</v>
      </c>
      <c r="P72" s="199">
        <f t="shared" ref="P72:P134" si="3">100*SQRT(EXP($M72+$N72*LN($O72*1000)))</f>
        <v>2.8945195982060445</v>
      </c>
      <c r="Q72" s="200">
        <f t="shared" ref="Q72:Q132" si="4">$O72-1.96*$P72*$O72/100</f>
        <v>47.163370793758077</v>
      </c>
      <c r="R72" s="200">
        <f t="shared" ref="R72:R132" si="5">$O72+1.96*$P72*$O72/100</f>
        <v>52.836629206241923</v>
      </c>
      <c r="S72" s="202"/>
    </row>
    <row r="73" spans="2:19" ht="12.75" customHeight="1" x14ac:dyDescent="0.2">
      <c r="B73" s="204"/>
      <c r="F73" s="189"/>
      <c r="K73" s="278" t="s">
        <v>169</v>
      </c>
      <c r="L73" s="279"/>
      <c r="M73" s="197">
        <v>5.2850565999999999</v>
      </c>
      <c r="N73" s="197">
        <v>-1.1282344</v>
      </c>
      <c r="O73" s="198">
        <v>50</v>
      </c>
      <c r="P73" s="199">
        <f t="shared" si="3"/>
        <v>3.1395373728107621</v>
      </c>
      <c r="Q73" s="200">
        <f t="shared" si="4"/>
        <v>46.923253374645455</v>
      </c>
      <c r="R73" s="200">
        <f t="shared" si="5"/>
        <v>53.076746625354545</v>
      </c>
      <c r="S73" s="201"/>
    </row>
    <row r="74" spans="2:19" ht="12.75" customHeight="1" x14ac:dyDescent="0.2">
      <c r="B74" s="204"/>
      <c r="F74" s="189"/>
      <c r="K74" s="275" t="s">
        <v>170</v>
      </c>
      <c r="L74" s="276"/>
      <c r="M74" s="197">
        <v>5.3480470999999996</v>
      </c>
      <c r="N74" s="197">
        <v>-1.1364186000000001</v>
      </c>
      <c r="O74" s="198">
        <v>50</v>
      </c>
      <c r="P74" s="199">
        <f t="shared" si="3"/>
        <v>3.0996682537589328</v>
      </c>
      <c r="Q74" s="200">
        <f t="shared" si="4"/>
        <v>46.962325111316247</v>
      </c>
      <c r="R74" s="200">
        <f t="shared" si="5"/>
        <v>53.037674888683753</v>
      </c>
      <c r="S74" s="202"/>
    </row>
    <row r="75" spans="2:19" ht="12.75" customHeight="1" x14ac:dyDescent="0.2">
      <c r="F75" s="189"/>
      <c r="K75" s="275" t="s">
        <v>171</v>
      </c>
      <c r="L75" s="276"/>
      <c r="M75" s="197">
        <v>5.0523113999999998</v>
      </c>
      <c r="N75" s="197">
        <v>-1.1315980999999999</v>
      </c>
      <c r="O75" s="198">
        <v>50</v>
      </c>
      <c r="P75" s="199">
        <f t="shared" si="3"/>
        <v>2.7442439568191794</v>
      </c>
      <c r="Q75" s="200">
        <f t="shared" si="4"/>
        <v>47.310640922317205</v>
      </c>
      <c r="R75" s="200">
        <f t="shared" si="5"/>
        <v>52.689359077682795</v>
      </c>
      <c r="S75" s="202"/>
    </row>
    <row r="76" spans="2:19" ht="12.75" customHeight="1" x14ac:dyDescent="0.2">
      <c r="B76" s="204"/>
      <c r="F76" s="189"/>
      <c r="K76" s="278" t="s">
        <v>172</v>
      </c>
      <c r="L76" s="279"/>
      <c r="M76" s="197">
        <v>5.5861137000000003</v>
      </c>
      <c r="N76" s="197">
        <v>-1.1235005</v>
      </c>
      <c r="O76" s="198">
        <v>50</v>
      </c>
      <c r="P76" s="199">
        <f t="shared" si="3"/>
        <v>3.7442221050133515</v>
      </c>
      <c r="Q76" s="200">
        <f t="shared" si="4"/>
        <v>46.330662337086913</v>
      </c>
      <c r="R76" s="200">
        <f t="shared" si="5"/>
        <v>53.669337662913087</v>
      </c>
      <c r="S76" s="201"/>
    </row>
    <row r="77" spans="2:19" ht="12.75" customHeight="1" x14ac:dyDescent="0.2">
      <c r="B77" s="204"/>
      <c r="F77" s="189"/>
      <c r="K77" s="275" t="s">
        <v>173</v>
      </c>
      <c r="L77" s="276"/>
      <c r="M77" s="197">
        <v>5.5400102000000002</v>
      </c>
      <c r="N77" s="197">
        <v>-1.1521678</v>
      </c>
      <c r="O77" s="198">
        <v>50</v>
      </c>
      <c r="P77" s="199">
        <f t="shared" si="3"/>
        <v>3.1332638184782797</v>
      </c>
      <c r="Q77" s="200">
        <f t="shared" si="4"/>
        <v>46.929401457891288</v>
      </c>
      <c r="R77" s="200">
        <f t="shared" si="5"/>
        <v>53.070598542108712</v>
      </c>
      <c r="S77" s="202"/>
    </row>
    <row r="78" spans="2:19" ht="12.75" customHeight="1" x14ac:dyDescent="0.2">
      <c r="B78" s="204"/>
      <c r="F78" s="189"/>
      <c r="K78" s="275" t="s">
        <v>174</v>
      </c>
      <c r="L78" s="276"/>
      <c r="M78" s="197">
        <v>6.1310899000000001</v>
      </c>
      <c r="N78" s="197">
        <v>-1.1671259</v>
      </c>
      <c r="O78" s="198">
        <v>50</v>
      </c>
      <c r="P78" s="199">
        <f t="shared" si="3"/>
        <v>3.8833314330172031</v>
      </c>
      <c r="Q78" s="200">
        <f t="shared" si="4"/>
        <v>46.194335195643141</v>
      </c>
      <c r="R78" s="200">
        <f t="shared" si="5"/>
        <v>53.805664804356859</v>
      </c>
      <c r="S78" s="202"/>
    </row>
    <row r="79" spans="2:19" ht="12.75" customHeight="1" x14ac:dyDescent="0.2">
      <c r="B79" s="204"/>
      <c r="F79" s="189"/>
      <c r="K79" s="275" t="s">
        <v>175</v>
      </c>
      <c r="L79" s="276"/>
      <c r="M79" s="197">
        <v>5.6489320000000003</v>
      </c>
      <c r="N79" s="197">
        <v>-1.1668404000000001</v>
      </c>
      <c r="O79" s="198">
        <v>50</v>
      </c>
      <c r="P79" s="199">
        <f t="shared" si="3"/>
        <v>3.0561592340869708</v>
      </c>
      <c r="Q79" s="200">
        <f t="shared" si="4"/>
        <v>47.004963950594771</v>
      </c>
      <c r="R79" s="200">
        <f t="shared" si="5"/>
        <v>52.995036049405229</v>
      </c>
      <c r="S79" s="202"/>
    </row>
    <row r="80" spans="2:19" ht="12.75" customHeight="1" x14ac:dyDescent="0.2">
      <c r="F80" s="189"/>
      <c r="K80" s="275" t="s">
        <v>176</v>
      </c>
      <c r="L80" s="276"/>
      <c r="M80" s="197">
        <v>5.5429952</v>
      </c>
      <c r="N80" s="197">
        <v>-1.2064395000000001</v>
      </c>
      <c r="O80" s="198">
        <v>50</v>
      </c>
      <c r="P80" s="199">
        <f t="shared" si="3"/>
        <v>2.3395622382809558</v>
      </c>
      <c r="Q80" s="200">
        <f t="shared" si="4"/>
        <v>47.707229006484667</v>
      </c>
      <c r="R80" s="200">
        <f t="shared" si="5"/>
        <v>52.292770993515333</v>
      </c>
      <c r="S80" s="202"/>
    </row>
    <row r="81" spans="2:19" ht="12.75" customHeight="1" x14ac:dyDescent="0.2">
      <c r="B81" s="204"/>
      <c r="F81" s="189"/>
      <c r="K81" s="275" t="s">
        <v>177</v>
      </c>
      <c r="L81" s="276"/>
      <c r="M81" s="197">
        <v>5.1035947999999998</v>
      </c>
      <c r="N81" s="197">
        <v>-1.1814849000000001</v>
      </c>
      <c r="O81" s="198">
        <v>50</v>
      </c>
      <c r="P81" s="199">
        <f t="shared" si="3"/>
        <v>2.1495644791844715</v>
      </c>
      <c r="Q81" s="200">
        <f t="shared" si="4"/>
        <v>47.89342681039922</v>
      </c>
      <c r="R81" s="200">
        <f t="shared" si="5"/>
        <v>52.10657318960078</v>
      </c>
      <c r="S81" s="202"/>
    </row>
    <row r="82" spans="2:19" ht="12.75" customHeight="1" x14ac:dyDescent="0.2">
      <c r="B82" s="204"/>
      <c r="F82" s="189"/>
      <c r="K82" s="278" t="s">
        <v>178</v>
      </c>
      <c r="L82" s="279"/>
      <c r="M82" s="197">
        <v>6.3662364</v>
      </c>
      <c r="N82" s="197">
        <v>-1.1051365</v>
      </c>
      <c r="O82" s="198">
        <v>50</v>
      </c>
      <c r="P82" s="199">
        <f t="shared" si="3"/>
        <v>6.1081407704205439</v>
      </c>
      <c r="Q82" s="200">
        <f t="shared" si="4"/>
        <v>44.014022044987868</v>
      </c>
      <c r="R82" s="200">
        <f t="shared" si="5"/>
        <v>55.985977955012132</v>
      </c>
      <c r="S82" s="201"/>
    </row>
    <row r="83" spans="2:19" ht="12.75" customHeight="1" x14ac:dyDescent="0.2">
      <c r="B83" s="204"/>
      <c r="F83" s="189"/>
      <c r="K83" s="275" t="s">
        <v>179</v>
      </c>
      <c r="L83" s="276"/>
      <c r="M83" s="197">
        <v>5.2887041999999997</v>
      </c>
      <c r="N83" s="197">
        <v>-1.095866</v>
      </c>
      <c r="O83" s="198">
        <v>50</v>
      </c>
      <c r="P83" s="199">
        <f t="shared" si="3"/>
        <v>3.7471993137193058</v>
      </c>
      <c r="Q83" s="200">
        <f t="shared" si="4"/>
        <v>46.327744672555077</v>
      </c>
      <c r="R83" s="200">
        <f t="shared" si="5"/>
        <v>53.672255327444923</v>
      </c>
      <c r="S83" s="202"/>
    </row>
    <row r="84" spans="2:19" ht="12.75" customHeight="1" x14ac:dyDescent="0.2">
      <c r="B84" s="204"/>
      <c r="F84" s="189"/>
      <c r="K84" s="275" t="s">
        <v>180</v>
      </c>
      <c r="L84" s="276"/>
      <c r="M84" s="197">
        <v>4.5940728000000002</v>
      </c>
      <c r="N84" s="197">
        <v>-1.1187134999999999</v>
      </c>
      <c r="O84" s="198">
        <v>50</v>
      </c>
      <c r="P84" s="199">
        <f t="shared" si="3"/>
        <v>2.3398587612312465</v>
      </c>
      <c r="Q84" s="200">
        <f t="shared" si="4"/>
        <v>47.706938413993377</v>
      </c>
      <c r="R84" s="200">
        <f t="shared" si="5"/>
        <v>52.293061586006623</v>
      </c>
      <c r="S84" s="202"/>
    </row>
    <row r="85" spans="2:19" ht="12.75" customHeight="1" x14ac:dyDescent="0.2">
      <c r="B85" s="204"/>
      <c r="F85" s="189"/>
      <c r="K85" s="275" t="s">
        <v>181</v>
      </c>
      <c r="L85" s="276"/>
      <c r="M85" s="197">
        <v>6.7092808000000002</v>
      </c>
      <c r="N85" s="197">
        <v>-1.1281212</v>
      </c>
      <c r="O85" s="198">
        <v>50</v>
      </c>
      <c r="P85" s="199">
        <f t="shared" si="3"/>
        <v>6.4032133802007545</v>
      </c>
      <c r="Q85" s="200">
        <f t="shared" si="4"/>
        <v>43.724850887403264</v>
      </c>
      <c r="R85" s="200">
        <f t="shared" si="5"/>
        <v>56.275149112596736</v>
      </c>
      <c r="S85" s="202"/>
    </row>
    <row r="86" spans="2:19" ht="12.75" customHeight="1" x14ac:dyDescent="0.2">
      <c r="F86" s="189"/>
      <c r="K86" s="275" t="s">
        <v>182</v>
      </c>
      <c r="L86" s="276"/>
      <c r="M86" s="197">
        <v>6.1165586999999997</v>
      </c>
      <c r="N86" s="197">
        <v>-1.1371069</v>
      </c>
      <c r="O86" s="198">
        <v>50</v>
      </c>
      <c r="P86" s="199">
        <f t="shared" si="3"/>
        <v>4.535009888961234</v>
      </c>
      <c r="Q86" s="200">
        <f t="shared" si="4"/>
        <v>45.555690308817994</v>
      </c>
      <c r="R86" s="200">
        <f t="shared" si="5"/>
        <v>54.444309691182006</v>
      </c>
      <c r="S86" s="202"/>
    </row>
    <row r="87" spans="2:19" ht="12.75" customHeight="1" x14ac:dyDescent="0.2">
      <c r="B87" s="204"/>
      <c r="F87" s="189"/>
      <c r="K87" s="275" t="s">
        <v>183</v>
      </c>
      <c r="L87" s="276"/>
      <c r="M87" s="197">
        <v>5.8632587999999997</v>
      </c>
      <c r="N87" s="197">
        <v>-1.1260981999999999</v>
      </c>
      <c r="O87" s="198">
        <v>50</v>
      </c>
      <c r="P87" s="199">
        <f t="shared" si="3"/>
        <v>4.2407204011849675</v>
      </c>
      <c r="Q87" s="200">
        <f t="shared" si="4"/>
        <v>45.844094006838731</v>
      </c>
      <c r="R87" s="200">
        <f t="shared" si="5"/>
        <v>54.155905993161269</v>
      </c>
      <c r="S87" s="202"/>
    </row>
    <row r="88" spans="2:19" ht="12.75" customHeight="1" x14ac:dyDescent="0.2">
      <c r="B88" s="204"/>
      <c r="F88" s="189"/>
      <c r="K88" s="278" t="s">
        <v>184</v>
      </c>
      <c r="L88" s="279"/>
      <c r="M88" s="197">
        <v>5.3208922000000003</v>
      </c>
      <c r="N88" s="197">
        <v>-1.0910674</v>
      </c>
      <c r="O88" s="198">
        <v>50</v>
      </c>
      <c r="P88" s="199">
        <f t="shared" si="3"/>
        <v>3.9081440950464117</v>
      </c>
      <c r="Q88" s="200">
        <f t="shared" si="4"/>
        <v>46.170018786854513</v>
      </c>
      <c r="R88" s="200">
        <f t="shared" si="5"/>
        <v>53.829981213145487</v>
      </c>
      <c r="S88" s="201"/>
    </row>
    <row r="89" spans="2:19" ht="12.75" customHeight="1" x14ac:dyDescent="0.2">
      <c r="B89" s="204"/>
      <c r="F89" s="189"/>
      <c r="K89" s="275" t="s">
        <v>185</v>
      </c>
      <c r="L89" s="276"/>
      <c r="M89" s="197">
        <v>5.5458030000000003</v>
      </c>
      <c r="N89" s="197">
        <v>-1.1234195</v>
      </c>
      <c r="O89" s="198">
        <v>50</v>
      </c>
      <c r="P89" s="199">
        <f t="shared" si="3"/>
        <v>3.6711197730345915</v>
      </c>
      <c r="Q89" s="200">
        <f t="shared" si="4"/>
        <v>46.402302622426099</v>
      </c>
      <c r="R89" s="200">
        <f t="shared" si="5"/>
        <v>53.597697377573901</v>
      </c>
      <c r="S89" s="202"/>
    </row>
    <row r="90" spans="2:19" ht="12.75" customHeight="1" x14ac:dyDescent="0.2">
      <c r="B90" s="204"/>
      <c r="F90" s="189"/>
      <c r="K90" s="275" t="s">
        <v>186</v>
      </c>
      <c r="L90" s="276"/>
      <c r="M90" s="197">
        <v>5.4615719</v>
      </c>
      <c r="N90" s="197">
        <v>-1.1579999000000001</v>
      </c>
      <c r="O90" s="198">
        <v>50</v>
      </c>
      <c r="P90" s="199">
        <f t="shared" si="3"/>
        <v>2.9191867006319465</v>
      </c>
      <c r="Q90" s="200">
        <f t="shared" si="4"/>
        <v>47.13919703338069</v>
      </c>
      <c r="R90" s="200">
        <f t="shared" si="5"/>
        <v>52.86080296661931</v>
      </c>
      <c r="S90" s="202"/>
    </row>
    <row r="91" spans="2:19" ht="12.75" customHeight="1" x14ac:dyDescent="0.2">
      <c r="F91" s="189"/>
      <c r="K91" s="275" t="s">
        <v>187</v>
      </c>
      <c r="L91" s="276"/>
      <c r="M91" s="197">
        <v>5.5958702000000002</v>
      </c>
      <c r="N91" s="197">
        <v>-1.1496580000000001</v>
      </c>
      <c r="O91" s="198">
        <v>50</v>
      </c>
      <c r="P91" s="199">
        <f t="shared" si="3"/>
        <v>3.2660553917988215</v>
      </c>
      <c r="Q91" s="200">
        <f t="shared" si="4"/>
        <v>46.799265716037155</v>
      </c>
      <c r="R91" s="200">
        <f t="shared" si="5"/>
        <v>53.200734283962845</v>
      </c>
      <c r="S91" s="202"/>
    </row>
    <row r="92" spans="2:19" ht="12.75" customHeight="1" x14ac:dyDescent="0.2">
      <c r="B92" s="204"/>
      <c r="F92" s="189"/>
      <c r="K92" s="275" t="s">
        <v>188</v>
      </c>
      <c r="L92" s="276"/>
      <c r="M92" s="197">
        <v>5.9426380999999999</v>
      </c>
      <c r="N92" s="197">
        <v>-1.1796342</v>
      </c>
      <c r="O92" s="198">
        <v>50</v>
      </c>
      <c r="P92" s="199">
        <f t="shared" si="3"/>
        <v>3.3028937746702778</v>
      </c>
      <c r="Q92" s="200">
        <f t="shared" si="4"/>
        <v>46.763164100823126</v>
      </c>
      <c r="R92" s="200">
        <f t="shared" si="5"/>
        <v>53.236835899176874</v>
      </c>
      <c r="S92" s="202"/>
    </row>
    <row r="93" spans="2:19" ht="12.75" customHeight="1" x14ac:dyDescent="0.2">
      <c r="B93" s="204"/>
      <c r="F93" s="189"/>
      <c r="K93" s="278" t="s">
        <v>189</v>
      </c>
      <c r="L93" s="279"/>
      <c r="M93" s="197">
        <v>4.2209956999999996</v>
      </c>
      <c r="N93" s="197">
        <v>-1.0728983000000001</v>
      </c>
      <c r="O93" s="198">
        <v>50</v>
      </c>
      <c r="P93" s="199">
        <f t="shared" si="3"/>
        <v>2.4878208636092318</v>
      </c>
      <c r="Q93" s="200">
        <f t="shared" si="4"/>
        <v>47.561935553662956</v>
      </c>
      <c r="R93" s="200">
        <f t="shared" si="5"/>
        <v>52.438064446337044</v>
      </c>
      <c r="S93" s="201"/>
    </row>
    <row r="94" spans="2:19" ht="12.75" customHeight="1" x14ac:dyDescent="0.2">
      <c r="F94" s="189"/>
      <c r="K94" s="275" t="s">
        <v>190</v>
      </c>
      <c r="L94" s="276"/>
      <c r="M94" s="197">
        <v>4.3082544</v>
      </c>
      <c r="N94" s="197">
        <v>-1.0684381000000001</v>
      </c>
      <c r="O94" s="198">
        <v>50</v>
      </c>
      <c r="P94" s="199">
        <f t="shared" si="3"/>
        <v>2.6622342389048685</v>
      </c>
      <c r="Q94" s="200">
        <f t="shared" si="4"/>
        <v>47.391010445873228</v>
      </c>
      <c r="R94" s="200">
        <f t="shared" si="5"/>
        <v>52.608989554126772</v>
      </c>
      <c r="S94" s="202"/>
    </row>
    <row r="95" spans="2:19" ht="12.75" customHeight="1" x14ac:dyDescent="0.2">
      <c r="B95" s="204"/>
      <c r="F95" s="189"/>
      <c r="K95" s="275" t="s">
        <v>191</v>
      </c>
      <c r="L95" s="276"/>
      <c r="M95" s="197">
        <v>4.0915254000000001</v>
      </c>
      <c r="N95" s="197">
        <v>-1.1677204999999999</v>
      </c>
      <c r="O95" s="198">
        <v>50</v>
      </c>
      <c r="P95" s="199">
        <f t="shared" si="3"/>
        <v>1.3961164697426285</v>
      </c>
      <c r="Q95" s="200">
        <f t="shared" si="4"/>
        <v>48.631805859652225</v>
      </c>
      <c r="R95" s="200">
        <f t="shared" si="5"/>
        <v>51.368194140347775</v>
      </c>
      <c r="S95" s="202"/>
    </row>
    <row r="96" spans="2:19" ht="12.75" customHeight="1" x14ac:dyDescent="0.2">
      <c r="B96" s="204"/>
      <c r="F96" s="189"/>
      <c r="K96" s="278" t="s">
        <v>192</v>
      </c>
      <c r="L96" s="279"/>
      <c r="M96" s="197">
        <v>5.7273347000000001</v>
      </c>
      <c r="N96" s="197">
        <v>-1.0576435</v>
      </c>
      <c r="O96" s="198">
        <v>50</v>
      </c>
      <c r="P96" s="199">
        <f t="shared" si="3"/>
        <v>5.7379582932407924</v>
      </c>
      <c r="Q96" s="200">
        <f t="shared" si="4"/>
        <v>44.376800872624024</v>
      </c>
      <c r="R96" s="200">
        <f t="shared" si="5"/>
        <v>55.623199127375976</v>
      </c>
      <c r="S96" s="201"/>
    </row>
    <row r="97" spans="2:19" ht="12.75" customHeight="1" x14ac:dyDescent="0.2">
      <c r="B97" s="204"/>
      <c r="F97" s="189"/>
      <c r="K97" s="275" t="s">
        <v>193</v>
      </c>
      <c r="L97" s="276"/>
      <c r="M97" s="197">
        <v>6.159484</v>
      </c>
      <c r="N97" s="197">
        <v>-1.1119151</v>
      </c>
      <c r="O97" s="198">
        <v>50</v>
      </c>
      <c r="P97" s="199">
        <f t="shared" si="3"/>
        <v>5.309909328224637</v>
      </c>
      <c r="Q97" s="200">
        <f t="shared" si="4"/>
        <v>44.796288858339857</v>
      </c>
      <c r="R97" s="200">
        <f t="shared" si="5"/>
        <v>55.203711141660143</v>
      </c>
      <c r="S97" s="202"/>
    </row>
    <row r="98" spans="2:19" ht="12.75" customHeight="1" x14ac:dyDescent="0.2">
      <c r="B98" s="204"/>
      <c r="F98" s="189"/>
      <c r="K98" s="275" t="s">
        <v>194</v>
      </c>
      <c r="L98" s="276"/>
      <c r="M98" s="197">
        <v>5.4648836000000003</v>
      </c>
      <c r="N98" s="197">
        <v>-1.1362067</v>
      </c>
      <c r="O98" s="198">
        <v>50</v>
      </c>
      <c r="P98" s="199">
        <f t="shared" si="3"/>
        <v>3.2899083141760266</v>
      </c>
      <c r="Q98" s="200">
        <f t="shared" si="4"/>
        <v>46.775889852107497</v>
      </c>
      <c r="R98" s="200">
        <f t="shared" si="5"/>
        <v>53.224110147892503</v>
      </c>
      <c r="S98" s="202"/>
    </row>
    <row r="99" spans="2:19" ht="12.75" customHeight="1" x14ac:dyDescent="0.2">
      <c r="B99" s="204"/>
      <c r="F99" s="189"/>
      <c r="K99" s="275" t="s">
        <v>195</v>
      </c>
      <c r="L99" s="276"/>
      <c r="M99" s="197">
        <v>5.7834623000000001</v>
      </c>
      <c r="N99" s="197">
        <v>-1.0599324999999999</v>
      </c>
      <c r="O99" s="198">
        <v>50</v>
      </c>
      <c r="P99" s="199">
        <f t="shared" si="3"/>
        <v>5.8286418405464229</v>
      </c>
      <c r="Q99" s="200">
        <f t="shared" si="4"/>
        <v>44.287930996264507</v>
      </c>
      <c r="R99" s="200">
        <f t="shared" si="5"/>
        <v>55.712069003735493</v>
      </c>
      <c r="S99" s="202"/>
    </row>
    <row r="100" spans="2:19" ht="12.75" customHeight="1" x14ac:dyDescent="0.2">
      <c r="F100" s="189"/>
      <c r="K100" s="275" t="s">
        <v>196</v>
      </c>
      <c r="L100" s="276"/>
      <c r="M100" s="197">
        <v>5.3953030999999996</v>
      </c>
      <c r="N100" s="197">
        <v>-1.0900068000000001</v>
      </c>
      <c r="O100" s="198">
        <v>50</v>
      </c>
      <c r="P100" s="199">
        <f t="shared" si="3"/>
        <v>4.0796279018835788</v>
      </c>
      <c r="Q100" s="200">
        <f t="shared" si="4"/>
        <v>46.001964656154094</v>
      </c>
      <c r="R100" s="200">
        <f t="shared" si="5"/>
        <v>53.998035343845906</v>
      </c>
      <c r="S100" s="202"/>
    </row>
    <row r="101" spans="2:19" ht="12.75" customHeight="1" x14ac:dyDescent="0.2">
      <c r="B101" s="204"/>
      <c r="F101" s="189"/>
      <c r="K101" s="275" t="s">
        <v>197</v>
      </c>
      <c r="L101" s="276"/>
      <c r="M101" s="197">
        <v>5.8236701000000002</v>
      </c>
      <c r="N101" s="197">
        <v>-1.0807009999999999</v>
      </c>
      <c r="O101" s="198">
        <v>50</v>
      </c>
      <c r="P101" s="199">
        <f t="shared" si="3"/>
        <v>5.3149979713921409</v>
      </c>
      <c r="Q101" s="200">
        <f t="shared" si="4"/>
        <v>44.791301988035698</v>
      </c>
      <c r="R101" s="200">
        <f t="shared" si="5"/>
        <v>55.208698011964302</v>
      </c>
      <c r="S101" s="202"/>
    </row>
    <row r="102" spans="2:19" ht="12.75" customHeight="1" x14ac:dyDescent="0.2">
      <c r="B102" s="204"/>
      <c r="F102" s="189"/>
      <c r="K102" s="278" t="s">
        <v>198</v>
      </c>
      <c r="L102" s="279"/>
      <c r="M102" s="197">
        <v>5.7526869999999999</v>
      </c>
      <c r="N102" s="197">
        <v>-1.0654619000000001</v>
      </c>
      <c r="O102" s="198">
        <v>50</v>
      </c>
      <c r="P102" s="199">
        <f t="shared" si="3"/>
        <v>5.5704894451803257</v>
      </c>
      <c r="Q102" s="200">
        <f t="shared" si="4"/>
        <v>44.540920343723279</v>
      </c>
      <c r="R102" s="200">
        <f t="shared" si="5"/>
        <v>55.459079656276721</v>
      </c>
      <c r="S102" s="201"/>
    </row>
    <row r="103" spans="2:19" ht="12.75" customHeight="1" x14ac:dyDescent="0.2">
      <c r="B103" s="204"/>
      <c r="F103" s="189"/>
      <c r="K103" s="275" t="s">
        <v>199</v>
      </c>
      <c r="L103" s="276"/>
      <c r="M103" s="197">
        <v>6.3773907999999997</v>
      </c>
      <c r="N103" s="197">
        <v>-1.1526757000000001</v>
      </c>
      <c r="O103" s="198">
        <v>50</v>
      </c>
      <c r="P103" s="199">
        <f t="shared" si="3"/>
        <v>4.7493978048079502</v>
      </c>
      <c r="Q103" s="200">
        <f t="shared" si="4"/>
        <v>45.345590151288206</v>
      </c>
      <c r="R103" s="200">
        <f t="shared" si="5"/>
        <v>54.654409848711794</v>
      </c>
      <c r="S103" s="202"/>
    </row>
    <row r="104" spans="2:19" ht="12.75" customHeight="1" x14ac:dyDescent="0.2">
      <c r="B104" s="204"/>
      <c r="F104" s="189"/>
      <c r="K104" s="275" t="s">
        <v>200</v>
      </c>
      <c r="L104" s="276"/>
      <c r="M104" s="197">
        <v>6.1265706</v>
      </c>
      <c r="N104" s="197">
        <v>-1.0984166</v>
      </c>
      <c r="O104" s="198">
        <v>50</v>
      </c>
      <c r="P104" s="199">
        <f t="shared" si="3"/>
        <v>5.6189423263188845</v>
      </c>
      <c r="Q104" s="200">
        <f t="shared" si="4"/>
        <v>44.493436520207496</v>
      </c>
      <c r="R104" s="200">
        <f t="shared" si="5"/>
        <v>55.506563479792504</v>
      </c>
      <c r="S104" s="202"/>
    </row>
    <row r="105" spans="2:19" ht="12.75" customHeight="1" x14ac:dyDescent="0.2">
      <c r="B105" s="204"/>
      <c r="F105" s="189"/>
      <c r="K105" s="275" t="s">
        <v>201</v>
      </c>
      <c r="L105" s="276"/>
      <c r="M105" s="197">
        <v>5.7645248999999996</v>
      </c>
      <c r="N105" s="197">
        <v>-1.0687458999999999</v>
      </c>
      <c r="O105" s="198">
        <v>50</v>
      </c>
      <c r="P105" s="199">
        <f t="shared" si="3"/>
        <v>5.5048845372885422</v>
      </c>
      <c r="Q105" s="200">
        <f t="shared" si="4"/>
        <v>44.605213153457228</v>
      </c>
      <c r="R105" s="200">
        <f t="shared" si="5"/>
        <v>55.394786846542772</v>
      </c>
      <c r="S105" s="202"/>
    </row>
    <row r="106" spans="2:19" ht="12.75" customHeight="1" x14ac:dyDescent="0.2">
      <c r="F106" s="189"/>
      <c r="K106" s="275" t="s">
        <v>202</v>
      </c>
      <c r="L106" s="276"/>
      <c r="M106" s="197">
        <v>5.9316982999999999</v>
      </c>
      <c r="N106" s="197">
        <v>-1.1592427000000001</v>
      </c>
      <c r="O106" s="198">
        <v>50</v>
      </c>
      <c r="P106" s="199">
        <f t="shared" si="3"/>
        <v>3.6679937118917345</v>
      </c>
      <c r="Q106" s="200">
        <f t="shared" si="4"/>
        <v>46.405366162346098</v>
      </c>
      <c r="R106" s="200">
        <f t="shared" si="5"/>
        <v>53.594633837653902</v>
      </c>
      <c r="S106" s="202"/>
    </row>
    <row r="107" spans="2:19" ht="12.75" customHeight="1" x14ac:dyDescent="0.2">
      <c r="B107" s="204"/>
      <c r="F107" s="189"/>
      <c r="K107" s="275" t="s">
        <v>203</v>
      </c>
      <c r="L107" s="276"/>
      <c r="M107" s="197">
        <v>5.6008987000000001</v>
      </c>
      <c r="N107" s="197">
        <v>-1.0652642000000001</v>
      </c>
      <c r="O107" s="198">
        <v>50</v>
      </c>
      <c r="P107" s="199">
        <f t="shared" si="3"/>
        <v>5.1688917654487199</v>
      </c>
      <c r="Q107" s="200">
        <f t="shared" si="4"/>
        <v>44.934486069860256</v>
      </c>
      <c r="R107" s="200">
        <f t="shared" si="5"/>
        <v>55.065513930139744</v>
      </c>
      <c r="S107" s="202"/>
    </row>
    <row r="108" spans="2:19" ht="12.75" customHeight="1" x14ac:dyDescent="0.2">
      <c r="B108" s="204"/>
      <c r="F108" s="189"/>
      <c r="K108" s="275" t="s">
        <v>204</v>
      </c>
      <c r="L108" s="276"/>
      <c r="M108" s="197">
        <v>5.6244623000000002</v>
      </c>
      <c r="N108" s="197">
        <v>-1.1371420999999999</v>
      </c>
      <c r="O108" s="198">
        <v>50</v>
      </c>
      <c r="P108" s="199">
        <f t="shared" si="3"/>
        <v>3.5451789421830129</v>
      </c>
      <c r="Q108" s="200">
        <f t="shared" si="4"/>
        <v>46.525724636660648</v>
      </c>
      <c r="R108" s="200">
        <f t="shared" si="5"/>
        <v>53.474275363339352</v>
      </c>
      <c r="S108" s="202"/>
    </row>
    <row r="109" spans="2:19" ht="12.75" customHeight="1" x14ac:dyDescent="0.2">
      <c r="F109" s="189"/>
      <c r="K109" s="278" t="s">
        <v>205</v>
      </c>
      <c r="L109" s="279"/>
      <c r="M109" s="197">
        <v>4.3131830000000004</v>
      </c>
      <c r="N109" s="197">
        <v>-1.0733419</v>
      </c>
      <c r="O109" s="198">
        <v>50</v>
      </c>
      <c r="P109" s="199">
        <f t="shared" si="3"/>
        <v>2.5989330496994358</v>
      </c>
      <c r="Q109" s="200">
        <f t="shared" si="4"/>
        <v>47.453045611294556</v>
      </c>
      <c r="R109" s="200">
        <f t="shared" si="5"/>
        <v>52.546954388705444</v>
      </c>
      <c r="S109" s="201"/>
    </row>
    <row r="110" spans="2:19" ht="12.75" customHeight="1" x14ac:dyDescent="0.2">
      <c r="B110" s="204"/>
      <c r="F110" s="189"/>
      <c r="K110" s="275" t="s">
        <v>206</v>
      </c>
      <c r="L110" s="276"/>
      <c r="M110" s="197">
        <v>4.2684302000000001</v>
      </c>
      <c r="N110" s="197">
        <v>-1.0791671</v>
      </c>
      <c r="O110" s="198">
        <v>50</v>
      </c>
      <c r="P110" s="199">
        <f t="shared" si="3"/>
        <v>2.4625832708674928</v>
      </c>
      <c r="Q110" s="200">
        <f t="shared" si="4"/>
        <v>47.586668394549861</v>
      </c>
      <c r="R110" s="200">
        <f t="shared" si="5"/>
        <v>52.413331605450139</v>
      </c>
      <c r="S110" s="202"/>
    </row>
    <row r="111" spans="2:19" ht="12.75" customHeight="1" x14ac:dyDescent="0.2">
      <c r="B111" s="204"/>
      <c r="F111" s="189"/>
      <c r="K111" s="275" t="s">
        <v>207</v>
      </c>
      <c r="L111" s="276"/>
      <c r="M111" s="197">
        <v>4.4510519999999998</v>
      </c>
      <c r="N111" s="197">
        <v>-1.0922788000000001</v>
      </c>
      <c r="O111" s="198">
        <v>50</v>
      </c>
      <c r="P111" s="199">
        <f t="shared" si="3"/>
        <v>2.5132807354858051</v>
      </c>
      <c r="Q111" s="200">
        <f t="shared" si="4"/>
        <v>47.536984879223908</v>
      </c>
      <c r="R111" s="200">
        <f t="shared" si="5"/>
        <v>52.463015120776092</v>
      </c>
      <c r="S111" s="202"/>
    </row>
    <row r="112" spans="2:19" ht="12.75" customHeight="1" x14ac:dyDescent="0.2">
      <c r="B112" s="204"/>
      <c r="F112" s="189"/>
      <c r="K112" s="278" t="s">
        <v>208</v>
      </c>
      <c r="L112" s="279"/>
      <c r="M112" s="197">
        <v>5.2882198000000002</v>
      </c>
      <c r="N112" s="197">
        <v>-1.0472215</v>
      </c>
      <c r="O112" s="198">
        <v>50</v>
      </c>
      <c r="P112" s="199">
        <f t="shared" si="3"/>
        <v>4.8740629161976861</v>
      </c>
      <c r="Q112" s="200">
        <f t="shared" si="4"/>
        <v>45.223418342126266</v>
      </c>
      <c r="R112" s="200">
        <f t="shared" si="5"/>
        <v>54.776581657873734</v>
      </c>
      <c r="S112" s="201"/>
    </row>
    <row r="113" spans="2:19" ht="12.75" customHeight="1" x14ac:dyDescent="0.2">
      <c r="B113" s="204"/>
      <c r="F113" s="189"/>
      <c r="K113" s="275" t="s">
        <v>209</v>
      </c>
      <c r="L113" s="276"/>
      <c r="M113" s="197">
        <v>5.4602940000000002</v>
      </c>
      <c r="N113" s="197">
        <v>-1.0487172</v>
      </c>
      <c r="O113" s="198">
        <v>50</v>
      </c>
      <c r="P113" s="199">
        <f t="shared" si="3"/>
        <v>5.2691728325531662</v>
      </c>
      <c r="Q113" s="200">
        <f t="shared" si="4"/>
        <v>44.836210624097895</v>
      </c>
      <c r="R113" s="200">
        <f t="shared" si="5"/>
        <v>55.163789375902105</v>
      </c>
      <c r="S113" s="202"/>
    </row>
    <row r="114" spans="2:19" ht="12.75" customHeight="1" x14ac:dyDescent="0.2">
      <c r="B114" s="204"/>
      <c r="F114" s="189"/>
      <c r="K114" s="275" t="s">
        <v>210</v>
      </c>
      <c r="L114" s="276"/>
      <c r="M114" s="197">
        <v>5.9482027000000004</v>
      </c>
      <c r="N114" s="197">
        <v>-1.1586212</v>
      </c>
      <c r="O114" s="198">
        <v>50</v>
      </c>
      <c r="P114" s="199">
        <f t="shared" si="3"/>
        <v>3.7108437854066061</v>
      </c>
      <c r="Q114" s="200">
        <f t="shared" si="4"/>
        <v>46.363373090301529</v>
      </c>
      <c r="R114" s="200">
        <f t="shared" si="5"/>
        <v>53.636626909698471</v>
      </c>
      <c r="S114" s="202"/>
    </row>
    <row r="115" spans="2:19" ht="12.75" customHeight="1" x14ac:dyDescent="0.2">
      <c r="F115" s="189"/>
      <c r="K115" s="275" t="s">
        <v>211</v>
      </c>
      <c r="L115" s="276"/>
      <c r="M115" s="197">
        <v>5.7758475999999996</v>
      </c>
      <c r="N115" s="197">
        <v>-1.1019728</v>
      </c>
      <c r="O115" s="198">
        <v>50</v>
      </c>
      <c r="P115" s="199">
        <f t="shared" si="3"/>
        <v>4.6253095583638046</v>
      </c>
      <c r="Q115" s="200">
        <f t="shared" si="4"/>
        <v>45.467196632803471</v>
      </c>
      <c r="R115" s="200">
        <f t="shared" si="5"/>
        <v>54.532803367196529</v>
      </c>
      <c r="S115" s="202"/>
    </row>
    <row r="116" spans="2:19" ht="12.75" customHeight="1" x14ac:dyDescent="0.2">
      <c r="B116" s="204"/>
      <c r="F116" s="189"/>
      <c r="K116" s="275" t="s">
        <v>212</v>
      </c>
      <c r="L116" s="276"/>
      <c r="M116" s="197">
        <v>5.3152434</v>
      </c>
      <c r="N116" s="197">
        <v>-1.1927885</v>
      </c>
      <c r="O116" s="198">
        <v>50</v>
      </c>
      <c r="P116" s="199">
        <f t="shared" si="3"/>
        <v>2.2477693644680676</v>
      </c>
      <c r="Q116" s="200">
        <f t="shared" si="4"/>
        <v>47.797186022821293</v>
      </c>
      <c r="R116" s="200">
        <f t="shared" si="5"/>
        <v>52.202813977178707</v>
      </c>
      <c r="S116" s="202"/>
    </row>
    <row r="117" spans="2:19" ht="12.75" customHeight="1" x14ac:dyDescent="0.2">
      <c r="B117" s="204"/>
      <c r="F117" s="189"/>
      <c r="K117" s="275" t="s">
        <v>213</v>
      </c>
      <c r="L117" s="276"/>
      <c r="M117" s="197">
        <v>4.8822162000000002</v>
      </c>
      <c r="N117" s="197">
        <v>-1.1657287000000001</v>
      </c>
      <c r="O117" s="198">
        <v>50</v>
      </c>
      <c r="P117" s="199">
        <f t="shared" si="3"/>
        <v>2.0955483242921562</v>
      </c>
      <c r="Q117" s="200">
        <f t="shared" si="4"/>
        <v>47.946362642193684</v>
      </c>
      <c r="R117" s="200">
        <f t="shared" si="5"/>
        <v>52.053637357806316</v>
      </c>
      <c r="S117" s="202"/>
    </row>
    <row r="118" spans="2:19" ht="12.75" customHeight="1" x14ac:dyDescent="0.2">
      <c r="B118" s="204"/>
      <c r="F118" s="189"/>
      <c r="K118" s="278" t="s">
        <v>214</v>
      </c>
      <c r="L118" s="279"/>
      <c r="M118" s="197">
        <v>5.3520086999999998</v>
      </c>
      <c r="N118" s="197">
        <v>-1.0569522</v>
      </c>
      <c r="O118" s="198">
        <v>50</v>
      </c>
      <c r="P118" s="199">
        <f t="shared" si="3"/>
        <v>4.773979841644314</v>
      </c>
      <c r="Q118" s="200">
        <f t="shared" si="4"/>
        <v>45.321499755188569</v>
      </c>
      <c r="R118" s="200">
        <f t="shared" si="5"/>
        <v>54.678500244811431</v>
      </c>
      <c r="S118" s="201"/>
    </row>
    <row r="119" spans="2:19" ht="12.75" customHeight="1" x14ac:dyDescent="0.2">
      <c r="B119" s="204"/>
      <c r="F119" s="189"/>
      <c r="K119" s="275" t="s">
        <v>215</v>
      </c>
      <c r="L119" s="276"/>
      <c r="M119" s="197">
        <v>5.9308521000000001</v>
      </c>
      <c r="N119" s="197">
        <v>-1.1525523</v>
      </c>
      <c r="O119" s="198">
        <v>50</v>
      </c>
      <c r="P119" s="199">
        <f t="shared" si="3"/>
        <v>3.8015773107822435</v>
      </c>
      <c r="Q119" s="200">
        <f t="shared" si="4"/>
        <v>46.274454235433403</v>
      </c>
      <c r="R119" s="200">
        <f t="shared" si="5"/>
        <v>53.725545764566597</v>
      </c>
      <c r="S119" s="202"/>
    </row>
    <row r="120" spans="2:19" ht="12.75" customHeight="1" x14ac:dyDescent="0.2">
      <c r="B120" s="204"/>
      <c r="F120" s="189"/>
      <c r="K120" s="275" t="s">
        <v>216</v>
      </c>
      <c r="L120" s="276"/>
      <c r="M120" s="197">
        <v>5.7286785</v>
      </c>
      <c r="N120" s="197">
        <v>-1.1046324000000001</v>
      </c>
      <c r="O120" s="198">
        <v>50</v>
      </c>
      <c r="P120" s="199">
        <f t="shared" si="3"/>
        <v>4.4529669711550817</v>
      </c>
      <c r="Q120" s="200">
        <f t="shared" si="4"/>
        <v>45.636092368268024</v>
      </c>
      <c r="R120" s="200">
        <f t="shared" si="5"/>
        <v>54.363907631731976</v>
      </c>
      <c r="S120" s="202"/>
    </row>
    <row r="121" spans="2:19" ht="12.75" customHeight="1" x14ac:dyDescent="0.2">
      <c r="B121" s="204"/>
      <c r="F121" s="189"/>
      <c r="K121" s="275" t="s">
        <v>217</v>
      </c>
      <c r="L121" s="276"/>
      <c r="M121" s="197">
        <v>5.5707690999999997</v>
      </c>
      <c r="N121" s="197">
        <v>-1.0886141</v>
      </c>
      <c r="O121" s="198">
        <v>50</v>
      </c>
      <c r="P121" s="199">
        <f t="shared" si="3"/>
        <v>4.4873985052613508</v>
      </c>
      <c r="Q121" s="200">
        <f t="shared" si="4"/>
        <v>45.602349464843876</v>
      </c>
      <c r="R121" s="200">
        <f t="shared" si="5"/>
        <v>54.397650535156124</v>
      </c>
      <c r="S121" s="202"/>
    </row>
    <row r="122" spans="2:19" ht="12.75" customHeight="1" x14ac:dyDescent="0.2">
      <c r="B122" s="204"/>
      <c r="F122" s="189"/>
      <c r="K122" s="275" t="s">
        <v>218</v>
      </c>
      <c r="L122" s="276"/>
      <c r="M122" s="197">
        <v>5.2975156999999999</v>
      </c>
      <c r="N122" s="197">
        <v>-1.0791919999999999</v>
      </c>
      <c r="O122" s="198">
        <v>50</v>
      </c>
      <c r="P122" s="199">
        <f t="shared" si="3"/>
        <v>4.1190351656162578</v>
      </c>
      <c r="Q122" s="200">
        <f t="shared" si="4"/>
        <v>45.963345537696071</v>
      </c>
      <c r="R122" s="200">
        <f t="shared" si="5"/>
        <v>54.036654462303929</v>
      </c>
      <c r="S122" s="202"/>
    </row>
    <row r="123" spans="2:19" ht="12.75" customHeight="1" x14ac:dyDescent="0.2">
      <c r="B123" s="204"/>
      <c r="F123" s="189"/>
      <c r="K123" s="275" t="s">
        <v>219</v>
      </c>
      <c r="L123" s="276"/>
      <c r="M123" s="197">
        <v>5.3300029999999996</v>
      </c>
      <c r="N123" s="197">
        <v>-1.1198091999999999</v>
      </c>
      <c r="O123" s="198">
        <v>50</v>
      </c>
      <c r="P123" s="199">
        <f t="shared" si="3"/>
        <v>3.3606286462292223</v>
      </c>
      <c r="Q123" s="200">
        <f t="shared" si="4"/>
        <v>46.706583926695359</v>
      </c>
      <c r="R123" s="200">
        <f t="shared" si="5"/>
        <v>53.293416073304641</v>
      </c>
      <c r="S123" s="202"/>
    </row>
    <row r="124" spans="2:19" ht="12.75" customHeight="1" x14ac:dyDescent="0.2">
      <c r="B124" s="204"/>
      <c r="F124" s="189"/>
      <c r="K124" s="275" t="s">
        <v>220</v>
      </c>
      <c r="L124" s="276"/>
      <c r="M124" s="197">
        <v>4.9502819999999996</v>
      </c>
      <c r="N124" s="197">
        <v>-1.1385936999999999</v>
      </c>
      <c r="O124" s="198">
        <v>50</v>
      </c>
      <c r="P124" s="199">
        <f t="shared" si="3"/>
        <v>2.5109106371076431</v>
      </c>
      <c r="Q124" s="200">
        <f t="shared" si="4"/>
        <v>47.53930757563451</v>
      </c>
      <c r="R124" s="200">
        <f t="shared" si="5"/>
        <v>52.46069242436549</v>
      </c>
      <c r="S124" s="202"/>
    </row>
    <row r="125" spans="2:19" ht="12.75" customHeight="1" x14ac:dyDescent="0.2">
      <c r="F125" s="189"/>
      <c r="K125" s="275" t="s">
        <v>221</v>
      </c>
      <c r="L125" s="276"/>
      <c r="M125" s="197">
        <v>5.1859346999999998</v>
      </c>
      <c r="N125" s="197">
        <v>-1.0291823</v>
      </c>
      <c r="O125" s="198">
        <v>50</v>
      </c>
      <c r="P125" s="199">
        <f t="shared" si="3"/>
        <v>5.1057910006301341</v>
      </c>
      <c r="Q125" s="200">
        <f t="shared" si="4"/>
        <v>44.996324819382465</v>
      </c>
      <c r="R125" s="200">
        <f t="shared" si="5"/>
        <v>55.003675180617535</v>
      </c>
      <c r="S125" s="202"/>
    </row>
    <row r="126" spans="2:19" ht="12.75" customHeight="1" x14ac:dyDescent="0.2">
      <c r="B126" s="204"/>
      <c r="F126" s="189"/>
      <c r="K126" s="275" t="s">
        <v>222</v>
      </c>
      <c r="L126" s="276"/>
      <c r="M126" s="197">
        <v>5.3254701000000004</v>
      </c>
      <c r="N126" s="197">
        <v>-1.1068640000000001</v>
      </c>
      <c r="O126" s="198">
        <v>50</v>
      </c>
      <c r="P126" s="199">
        <f t="shared" si="3"/>
        <v>3.5962574248495778</v>
      </c>
      <c r="Q126" s="200">
        <f t="shared" si="4"/>
        <v>46.475667723647412</v>
      </c>
      <c r="R126" s="200">
        <f t="shared" si="5"/>
        <v>53.524332276352588</v>
      </c>
      <c r="S126" s="202"/>
    </row>
    <row r="127" spans="2:19" ht="12.75" customHeight="1" x14ac:dyDescent="0.2">
      <c r="B127" s="204"/>
      <c r="F127" s="189"/>
      <c r="K127" s="275" t="s">
        <v>223</v>
      </c>
      <c r="L127" s="276"/>
      <c r="M127" s="197">
        <v>5.2875588000000002</v>
      </c>
      <c r="N127" s="197">
        <v>-1.0804971999999999</v>
      </c>
      <c r="O127" s="198">
        <v>50</v>
      </c>
      <c r="P127" s="199">
        <f t="shared" si="3"/>
        <v>4.0697416286083641</v>
      </c>
      <c r="Q127" s="200">
        <f t="shared" si="4"/>
        <v>46.011653203963803</v>
      </c>
      <c r="R127" s="200">
        <f t="shared" si="5"/>
        <v>53.988346796036197</v>
      </c>
      <c r="S127" s="202"/>
    </row>
    <row r="128" spans="2:19" ht="12.75" customHeight="1" x14ac:dyDescent="0.2">
      <c r="B128" s="204"/>
      <c r="F128" s="189"/>
      <c r="K128" s="278" t="s">
        <v>224</v>
      </c>
      <c r="L128" s="279"/>
      <c r="M128" s="197">
        <v>4.7940733</v>
      </c>
      <c r="N128" s="197">
        <v>-1.0052923</v>
      </c>
      <c r="O128" s="198">
        <v>50</v>
      </c>
      <c r="P128" s="199">
        <f t="shared" si="3"/>
        <v>4.7763991058511506</v>
      </c>
      <c r="Q128" s="200">
        <f t="shared" si="4"/>
        <v>45.319128876265871</v>
      </c>
      <c r="R128" s="200">
        <f t="shared" si="5"/>
        <v>54.680871123734129</v>
      </c>
      <c r="S128" s="201"/>
    </row>
    <row r="129" spans="2:19" ht="12.75" customHeight="1" x14ac:dyDescent="0.2">
      <c r="B129" s="204"/>
      <c r="F129" s="189"/>
      <c r="I129" s="202"/>
      <c r="K129" s="275" t="s">
        <v>225</v>
      </c>
      <c r="L129" s="276"/>
      <c r="M129" s="197">
        <v>5.2492182999999999</v>
      </c>
      <c r="N129" s="197">
        <v>-1.0259727000000001</v>
      </c>
      <c r="O129" s="198">
        <v>50</v>
      </c>
      <c r="P129" s="199">
        <f t="shared" si="3"/>
        <v>5.362234465254101</v>
      </c>
      <c r="Q129" s="200">
        <f t="shared" si="4"/>
        <v>44.745010224050979</v>
      </c>
      <c r="R129" s="200">
        <f t="shared" si="5"/>
        <v>55.254989775949021</v>
      </c>
      <c r="S129" s="202"/>
    </row>
    <row r="130" spans="2:19" ht="12.75" customHeight="1" x14ac:dyDescent="0.2">
      <c r="B130" s="204"/>
      <c r="F130" s="189"/>
      <c r="I130" s="202"/>
      <c r="K130" s="275" t="s">
        <v>226</v>
      </c>
      <c r="L130" s="276"/>
      <c r="M130" s="197">
        <v>4.6895397000000001</v>
      </c>
      <c r="N130" s="197">
        <v>-1.0940882000000001</v>
      </c>
      <c r="O130" s="198">
        <v>50</v>
      </c>
      <c r="P130" s="199">
        <f t="shared" si="3"/>
        <v>2.8039921292418732</v>
      </c>
      <c r="Q130" s="200">
        <f t="shared" si="4"/>
        <v>47.252087713342966</v>
      </c>
      <c r="R130" s="200">
        <f t="shared" si="5"/>
        <v>52.747912286657034</v>
      </c>
      <c r="S130" s="202"/>
    </row>
    <row r="131" spans="2:19" ht="12.75" customHeight="1" x14ac:dyDescent="0.2">
      <c r="B131" s="204"/>
      <c r="F131" s="189"/>
      <c r="I131" s="202"/>
      <c r="K131" s="275" t="s">
        <v>227</v>
      </c>
      <c r="L131" s="276"/>
      <c r="M131" s="197">
        <v>5.8283243999999996</v>
      </c>
      <c r="N131" s="197">
        <v>-1.1206038</v>
      </c>
      <c r="O131" s="198">
        <v>50</v>
      </c>
      <c r="P131" s="199">
        <f t="shared" si="3"/>
        <v>4.2930183157451216</v>
      </c>
      <c r="Q131" s="200">
        <f t="shared" si="4"/>
        <v>45.792842050569782</v>
      </c>
      <c r="R131" s="200">
        <f t="shared" si="5"/>
        <v>54.207157949430218</v>
      </c>
      <c r="S131" s="202"/>
    </row>
    <row r="132" spans="2:19" ht="12.75" customHeight="1" x14ac:dyDescent="0.2">
      <c r="B132" s="204"/>
      <c r="F132" s="189"/>
      <c r="I132" s="202"/>
      <c r="K132" s="275" t="s">
        <v>228</v>
      </c>
      <c r="L132" s="276"/>
      <c r="M132" s="197">
        <v>4.7130501999999996</v>
      </c>
      <c r="N132" s="197">
        <v>-1.1114271</v>
      </c>
      <c r="O132" s="198">
        <v>50</v>
      </c>
      <c r="P132" s="199">
        <f t="shared" si="3"/>
        <v>2.5831197796689866</v>
      </c>
      <c r="Q132" s="200">
        <f t="shared" si="4"/>
        <v>47.468542615924392</v>
      </c>
      <c r="R132" s="200">
        <f t="shared" si="5"/>
        <v>52.531457384075608</v>
      </c>
      <c r="S132" s="202"/>
    </row>
    <row r="133" spans="2:19" ht="12.75" customHeight="1" x14ac:dyDescent="0.2">
      <c r="B133" s="204"/>
      <c r="F133" s="189"/>
      <c r="I133" s="202"/>
      <c r="K133" s="275" t="s">
        <v>229</v>
      </c>
      <c r="L133" s="276"/>
      <c r="M133" s="197">
        <v>5.2362266999999996</v>
      </c>
      <c r="N133" s="197">
        <v>-1.083656</v>
      </c>
      <c r="O133" s="198">
        <v>50</v>
      </c>
      <c r="P133" s="199">
        <f t="shared" si="3"/>
        <v>3.8994078477703829</v>
      </c>
      <c r="Q133" s="200">
        <f>$O133-1.96*$P133*$O133/100</f>
        <v>46.178580309185023</v>
      </c>
      <c r="R133" s="200">
        <f>$O133+1.96*$P133*$O133/100</f>
        <v>53.821419690814977</v>
      </c>
      <c r="S133" s="202"/>
    </row>
    <row r="134" spans="2:19" ht="12.75" customHeight="1" x14ac:dyDescent="0.2">
      <c r="F134" s="189"/>
      <c r="K134" s="277" t="s">
        <v>230</v>
      </c>
      <c r="L134" s="277"/>
      <c r="M134" s="206">
        <v>5.9630014999999998</v>
      </c>
      <c r="N134" s="206">
        <v>-1.0750837</v>
      </c>
      <c r="O134" s="207">
        <v>50</v>
      </c>
      <c r="P134" s="208">
        <f t="shared" si="3"/>
        <v>5.8743023285794891</v>
      </c>
      <c r="Q134" s="209">
        <f>$O134-1.96*$P134*$O134/100</f>
        <v>44.243183717992096</v>
      </c>
      <c r="R134" s="209">
        <f>$O134+1.96*$P134*$O134/100</f>
        <v>55.756816282007904</v>
      </c>
      <c r="S134" s="201"/>
    </row>
    <row r="135" spans="2:19" ht="12.75" customHeight="1" x14ac:dyDescent="0.2">
      <c r="F135" s="189"/>
      <c r="K135" s="201"/>
      <c r="L135" s="201"/>
      <c r="M135" s="210"/>
      <c r="N135" s="210"/>
      <c r="O135" s="211"/>
      <c r="P135" s="212"/>
      <c r="Q135" s="213"/>
      <c r="R135" s="213"/>
    </row>
    <row r="136" spans="2:19" ht="12.75" customHeight="1" x14ac:dyDescent="0.2">
      <c r="F136" s="189"/>
      <c r="K136" s="201"/>
      <c r="L136" s="201"/>
      <c r="M136" s="210"/>
      <c r="N136" s="210"/>
      <c r="O136" s="211"/>
      <c r="P136" s="212"/>
      <c r="Q136" s="213"/>
      <c r="R136" s="213"/>
    </row>
    <row r="137" spans="2:19" ht="12.75" customHeight="1" x14ac:dyDescent="0.2">
      <c r="F137" s="189"/>
      <c r="K137" s="201"/>
      <c r="L137" s="201"/>
      <c r="M137" s="210"/>
      <c r="N137" s="210"/>
      <c r="O137" s="211"/>
      <c r="P137" s="212"/>
      <c r="Q137" s="213"/>
      <c r="R137" s="213"/>
    </row>
    <row r="138" spans="2:19" ht="12.75" customHeight="1" x14ac:dyDescent="0.2">
      <c r="F138" s="189"/>
      <c r="K138" s="201"/>
      <c r="L138" s="201"/>
      <c r="M138" s="210"/>
      <c r="N138" s="210"/>
      <c r="O138" s="211"/>
      <c r="P138" s="212"/>
    </row>
    <row r="139" spans="2:19" ht="12.75" customHeight="1" x14ac:dyDescent="0.2">
      <c r="F139" s="189"/>
      <c r="K139" s="201"/>
      <c r="L139" s="201"/>
      <c r="M139" s="210"/>
      <c r="N139" s="210"/>
      <c r="O139" s="211"/>
      <c r="P139" s="212"/>
      <c r="Q139" s="214"/>
      <c r="R139" s="215"/>
    </row>
    <row r="140" spans="2:19" ht="12.75" customHeight="1" x14ac:dyDescent="0.2">
      <c r="F140" s="189"/>
      <c r="K140" s="201"/>
      <c r="L140" s="201"/>
      <c r="M140" s="210"/>
      <c r="N140" s="210"/>
      <c r="O140" s="211"/>
      <c r="P140" s="212"/>
    </row>
    <row r="141" spans="2:19" ht="12.75" customHeight="1" x14ac:dyDescent="0.2">
      <c r="F141" s="189"/>
    </row>
    <row r="142" spans="2:19" ht="18" customHeight="1" x14ac:dyDescent="0.2">
      <c r="B142" s="216" t="s">
        <v>80</v>
      </c>
      <c r="C142" s="217" t="s">
        <v>231</v>
      </c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9"/>
    </row>
    <row r="143" spans="2:19" ht="12.75" customHeight="1" x14ac:dyDescent="0.2">
      <c r="B143" s="220"/>
      <c r="C143" s="221">
        <v>1</v>
      </c>
      <c r="D143" s="222">
        <v>2.5</v>
      </c>
      <c r="E143" s="221">
        <v>5</v>
      </c>
      <c r="F143" s="222">
        <v>7.5</v>
      </c>
      <c r="G143" s="221">
        <v>10</v>
      </c>
      <c r="H143" s="221">
        <v>25</v>
      </c>
      <c r="I143" s="221">
        <v>50</v>
      </c>
      <c r="J143" s="221">
        <v>75</v>
      </c>
      <c r="K143" s="221">
        <v>100</v>
      </c>
      <c r="L143" s="221">
        <v>250</v>
      </c>
      <c r="M143" s="221">
        <v>500</v>
      </c>
      <c r="N143" s="221">
        <v>750</v>
      </c>
      <c r="O143" s="221">
        <v>1000</v>
      </c>
      <c r="P143" s="221">
        <v>2500</v>
      </c>
    </row>
    <row r="144" spans="2:19" ht="12.75" customHeight="1" x14ac:dyDescent="0.2">
      <c r="B144" s="223" t="s">
        <v>91</v>
      </c>
      <c r="C144" s="224">
        <f t="shared" ref="C144:P144" si="6">100*SQRT(EXP($M7+$N7*LN(C$143*1000)))</f>
        <v>44.139511431601925</v>
      </c>
      <c r="D144" s="220">
        <f t="shared" si="6"/>
        <v>26.82136952806561</v>
      </c>
      <c r="E144" s="220">
        <f t="shared" si="6"/>
        <v>18.400138232555996</v>
      </c>
      <c r="F144" s="220">
        <f t="shared" si="6"/>
        <v>14.759994729928794</v>
      </c>
      <c r="G144" s="220">
        <f t="shared" si="6"/>
        <v>12.622960457813234</v>
      </c>
      <c r="H144" s="220">
        <f t="shared" si="6"/>
        <v>7.6703406085906893</v>
      </c>
      <c r="I144" s="220">
        <f t="shared" si="6"/>
        <v>5.2620477616243253</v>
      </c>
      <c r="J144" s="220">
        <f t="shared" si="6"/>
        <v>4.2210442252432792</v>
      </c>
      <c r="K144" s="220">
        <f t="shared" si="6"/>
        <v>3.6098979248201872</v>
      </c>
      <c r="L144" s="220">
        <f t="shared" si="6"/>
        <v>2.1935540983554929</v>
      </c>
      <c r="M144" s="220">
        <f t="shared" si="6"/>
        <v>1.5048336211205298</v>
      </c>
      <c r="N144" s="220">
        <f t="shared" si="6"/>
        <v>1.2071287746012354</v>
      </c>
      <c r="O144" s="220">
        <f t="shared" si="6"/>
        <v>1.0323539451123824</v>
      </c>
      <c r="P144" s="220">
        <f t="shared" si="6"/>
        <v>0.62730976731634924</v>
      </c>
    </row>
    <row r="145" spans="2:16" ht="12.75" customHeight="1" x14ac:dyDescent="0.2">
      <c r="B145" s="225" t="s">
        <v>93</v>
      </c>
      <c r="C145" s="224">
        <f t="shared" ref="C145:P145" si="7">100*SQRT(EXP($M8+$N8*LN(C$143*1000)))</f>
        <v>54.818684151527862</v>
      </c>
      <c r="D145" s="220">
        <f t="shared" si="7"/>
        <v>32.815770046773054</v>
      </c>
      <c r="E145" s="220">
        <f t="shared" si="7"/>
        <v>22.25902325576385</v>
      </c>
      <c r="F145" s="220">
        <f t="shared" si="7"/>
        <v>17.737612960325887</v>
      </c>
      <c r="G145" s="220">
        <f t="shared" si="7"/>
        <v>15.098354102141757</v>
      </c>
      <c r="H145" s="220">
        <f t="shared" si="7"/>
        <v>9.0382343897765267</v>
      </c>
      <c r="I145" s="220">
        <f t="shared" si="7"/>
        <v>6.1306581922755701</v>
      </c>
      <c r="J145" s="220">
        <f t="shared" si="7"/>
        <v>4.8853555233371155</v>
      </c>
      <c r="K145" s="220">
        <f t="shared" si="7"/>
        <v>4.1584415992828516</v>
      </c>
      <c r="L145" s="220">
        <f t="shared" si="7"/>
        <v>2.4893421902976831</v>
      </c>
      <c r="M145" s="220">
        <f t="shared" si="7"/>
        <v>1.6885273643255272</v>
      </c>
      <c r="N145" s="220">
        <f t="shared" si="7"/>
        <v>1.3455417390594553</v>
      </c>
      <c r="O145" s="220">
        <f t="shared" si="7"/>
        <v>1.1453325586126706</v>
      </c>
      <c r="P145" s="220">
        <f t="shared" si="7"/>
        <v>0.68562334999914598</v>
      </c>
    </row>
    <row r="146" spans="2:16" ht="12.75" customHeight="1" x14ac:dyDescent="0.2">
      <c r="B146" s="225" t="s">
        <v>94</v>
      </c>
      <c r="C146" s="224">
        <f t="shared" ref="C146:P146" si="8">100*SQRT(EXP($M9+$N9*LN(C$143*1000)))</f>
        <v>19.967138125974891</v>
      </c>
      <c r="D146" s="220">
        <f t="shared" si="8"/>
        <v>11.570048122785517</v>
      </c>
      <c r="E146" s="220">
        <f t="shared" si="8"/>
        <v>7.6571334966327749</v>
      </c>
      <c r="F146" s="220">
        <f t="shared" si="8"/>
        <v>6.0145149331671632</v>
      </c>
      <c r="G146" s="220">
        <f t="shared" si="8"/>
        <v>5.0675410130567364</v>
      </c>
      <c r="H146" s="220">
        <f t="shared" si="8"/>
        <v>2.936409465159298</v>
      </c>
      <c r="I146" s="220">
        <f t="shared" si="8"/>
        <v>1.9433349833023514</v>
      </c>
      <c r="J146" s="220">
        <f t="shared" si="8"/>
        <v>1.526448152217543</v>
      </c>
      <c r="K146" s="220">
        <f t="shared" si="8"/>
        <v>1.286111798145249</v>
      </c>
      <c r="L146" s="220">
        <f t="shared" si="8"/>
        <v>0.74524327432107773</v>
      </c>
      <c r="M146" s="220">
        <f t="shared" si="8"/>
        <v>0.49320687160377835</v>
      </c>
      <c r="N146" s="220">
        <f t="shared" si="8"/>
        <v>0.38740347098637584</v>
      </c>
      <c r="O146" s="220">
        <f t="shared" si="8"/>
        <v>0.32640753238436326</v>
      </c>
      <c r="P146" s="220">
        <f t="shared" si="8"/>
        <v>0.18913831484011759</v>
      </c>
    </row>
    <row r="147" spans="2:16" ht="12.75" customHeight="1" x14ac:dyDescent="0.2">
      <c r="B147" s="225" t="s">
        <v>95</v>
      </c>
      <c r="C147" s="224">
        <f t="shared" ref="C147:P147" si="9">100*SQRT(EXP($M10+$N10*LN(C$143*1000)))</f>
        <v>35.198737713428244</v>
      </c>
      <c r="D147" s="220">
        <f t="shared" si="9"/>
        <v>20.223519238613545</v>
      </c>
      <c r="E147" s="220">
        <f t="shared" si="9"/>
        <v>13.298315609367364</v>
      </c>
      <c r="F147" s="220">
        <f t="shared" si="9"/>
        <v>10.406347073864954</v>
      </c>
      <c r="G147" s="220">
        <f t="shared" si="9"/>
        <v>8.7445313528165034</v>
      </c>
      <c r="H147" s="220">
        <f t="shared" si="9"/>
        <v>5.0241914777210255</v>
      </c>
      <c r="I147" s="220">
        <f t="shared" si="9"/>
        <v>3.3037417060952916</v>
      </c>
      <c r="J147" s="220">
        <f t="shared" si="9"/>
        <v>2.585281011966138</v>
      </c>
      <c r="K147" s="220">
        <f t="shared" si="9"/>
        <v>2.1724309889447788</v>
      </c>
      <c r="L147" s="220">
        <f t="shared" si="9"/>
        <v>1.2481754390505946</v>
      </c>
      <c r="M147" s="220">
        <f t="shared" si="9"/>
        <v>0.82075877736764447</v>
      </c>
      <c r="N147" s="220">
        <f t="shared" si="9"/>
        <v>0.64226936343670404</v>
      </c>
      <c r="O147" s="220">
        <f t="shared" si="9"/>
        <v>0.53970375441646945</v>
      </c>
      <c r="P147" s="220">
        <f t="shared" si="9"/>
        <v>0.31008808751768052</v>
      </c>
    </row>
    <row r="148" spans="2:16" ht="12.75" customHeight="1" x14ac:dyDescent="0.2">
      <c r="B148" s="225" t="s">
        <v>97</v>
      </c>
      <c r="C148" s="224">
        <f t="shared" ref="C148:P148" si="10">100*SQRT(EXP($M11+$N11*LN(C$143*1000)))</f>
        <v>35.145824833876119</v>
      </c>
      <c r="D148" s="220">
        <f t="shared" si="10"/>
        <v>20.447795189923081</v>
      </c>
      <c r="E148" s="220">
        <f t="shared" si="10"/>
        <v>13.57387790139393</v>
      </c>
      <c r="F148" s="220">
        <f t="shared" si="10"/>
        <v>10.681056697052407</v>
      </c>
      <c r="G148" s="220">
        <f t="shared" si="10"/>
        <v>9.0107593298250244</v>
      </c>
      <c r="H148" s="220">
        <f t="shared" si="10"/>
        <v>5.2424480618351303</v>
      </c>
      <c r="I148" s="220">
        <f t="shared" si="10"/>
        <v>3.4800989170127279</v>
      </c>
      <c r="J148" s="220">
        <f t="shared" si="10"/>
        <v>2.7384314279227784</v>
      </c>
      <c r="K148" s="220">
        <f t="shared" si="10"/>
        <v>2.3101971310620173</v>
      </c>
      <c r="L148" s="220">
        <f t="shared" si="10"/>
        <v>1.3440696870136393</v>
      </c>
      <c r="M148" s="220">
        <f t="shared" si="10"/>
        <v>0.89223496484740272</v>
      </c>
      <c r="N148" s="220">
        <f t="shared" si="10"/>
        <v>0.70208471859386601</v>
      </c>
      <c r="O148" s="220">
        <f t="shared" si="10"/>
        <v>0.59229312303370685</v>
      </c>
      <c r="P148" s="220">
        <f t="shared" si="10"/>
        <v>0.34459536885074288</v>
      </c>
    </row>
    <row r="149" spans="2:16" ht="12.75" customHeight="1" x14ac:dyDescent="0.2">
      <c r="B149" s="225" t="s">
        <v>99</v>
      </c>
      <c r="C149" s="224">
        <f t="shared" ref="C149:P149" si="11">100*SQRT(EXP($M12+$N12*LN(C$143*1000)))</f>
        <v>23.460490867667463</v>
      </c>
      <c r="D149" s="220">
        <f t="shared" si="11"/>
        <v>13.671429780097979</v>
      </c>
      <c r="E149" s="220">
        <f t="shared" si="11"/>
        <v>9.0866545030719426</v>
      </c>
      <c r="F149" s="220">
        <f t="shared" si="11"/>
        <v>7.1552673355639183</v>
      </c>
      <c r="G149" s="220">
        <f t="shared" si="11"/>
        <v>6.0394041725170515</v>
      </c>
      <c r="H149" s="220">
        <f t="shared" si="11"/>
        <v>3.5194186909358076</v>
      </c>
      <c r="I149" s="220">
        <f t="shared" si="11"/>
        <v>2.3391658524802974</v>
      </c>
      <c r="J149" s="220">
        <f t="shared" si="11"/>
        <v>1.8419713230056656</v>
      </c>
      <c r="K149" s="220">
        <f t="shared" si="11"/>
        <v>1.5547160954455712</v>
      </c>
      <c r="L149" s="220">
        <f t="shared" si="11"/>
        <v>0.90599945443449836</v>
      </c>
      <c r="M149" s="220">
        <f t="shared" si="11"/>
        <v>0.60216847504877125</v>
      </c>
      <c r="N149" s="220">
        <f t="shared" si="11"/>
        <v>0.47417632293229178</v>
      </c>
      <c r="O149" s="220">
        <f t="shared" si="11"/>
        <v>0.40022857692435687</v>
      </c>
      <c r="P149" s="220">
        <f t="shared" si="11"/>
        <v>0.23323028133869134</v>
      </c>
    </row>
    <row r="150" spans="2:16" ht="12.75" customHeight="1" x14ac:dyDescent="0.2">
      <c r="B150" s="225" t="s">
        <v>101</v>
      </c>
      <c r="C150" s="224">
        <f t="shared" ref="C150:P150" si="12">100*SQRT(EXP($M13+$N13*LN(C$143*1000)))</f>
        <v>34.402937268299908</v>
      </c>
      <c r="D150" s="220">
        <f t="shared" si="12"/>
        <v>19.786735239017077</v>
      </c>
      <c r="E150" s="220">
        <f t="shared" si="12"/>
        <v>13.021280159813859</v>
      </c>
      <c r="F150" s="220">
        <f t="shared" si="12"/>
        <v>10.194220629755907</v>
      </c>
      <c r="G150" s="220">
        <f t="shared" si="12"/>
        <v>8.5690607850264477</v>
      </c>
      <c r="H150" s="220">
        <f t="shared" si="12"/>
        <v>4.9284668828726774</v>
      </c>
      <c r="I150" s="220">
        <f t="shared" si="12"/>
        <v>3.2433318212953246</v>
      </c>
      <c r="J150" s="220">
        <f t="shared" si="12"/>
        <v>2.5391697095829358</v>
      </c>
      <c r="K150" s="220">
        <f t="shared" si="12"/>
        <v>2.1343759739124968</v>
      </c>
      <c r="L150" s="220">
        <f t="shared" si="12"/>
        <v>1.2275792606592402</v>
      </c>
      <c r="M150" s="220">
        <f t="shared" si="12"/>
        <v>0.80784693777583394</v>
      </c>
      <c r="N150" s="220">
        <f t="shared" si="12"/>
        <v>0.63245470627192624</v>
      </c>
      <c r="O150" s="220">
        <f t="shared" si="12"/>
        <v>0.53162895121193343</v>
      </c>
      <c r="P150" s="220">
        <f t="shared" si="12"/>
        <v>0.30576462762438639</v>
      </c>
    </row>
    <row r="151" spans="2:16" ht="12.75" customHeight="1" x14ac:dyDescent="0.2">
      <c r="B151" s="225" t="s">
        <v>103</v>
      </c>
      <c r="C151" s="224">
        <f t="shared" ref="C151:P151" si="13">100*SQRT(EXP($M14+$N14*LN(C$143*1000)))</f>
        <v>19.905202489441308</v>
      </c>
      <c r="D151" s="220">
        <f t="shared" si="13"/>
        <v>11.5077119849404</v>
      </c>
      <c r="E151" s="220">
        <f t="shared" si="13"/>
        <v>7.6026652185207722</v>
      </c>
      <c r="F151" s="220">
        <f t="shared" si="13"/>
        <v>5.9656681885376219</v>
      </c>
      <c r="G151" s="220">
        <f t="shared" si="13"/>
        <v>5.0227637344892173</v>
      </c>
      <c r="H151" s="220">
        <f t="shared" si="13"/>
        <v>2.9037895221395398</v>
      </c>
      <c r="I151" s="220">
        <f t="shared" si="13"/>
        <v>1.9184125941599757</v>
      </c>
      <c r="J151" s="220">
        <f t="shared" si="13"/>
        <v>1.5053422262484997</v>
      </c>
      <c r="K151" s="220">
        <f t="shared" si="13"/>
        <v>1.2674151667576512</v>
      </c>
      <c r="L151" s="220">
        <f t="shared" si="13"/>
        <v>0.73272546270900263</v>
      </c>
      <c r="M151" s="220">
        <f t="shared" si="13"/>
        <v>0.48408114465780355</v>
      </c>
      <c r="N151" s="220">
        <f t="shared" si="13"/>
        <v>0.37984935576550594</v>
      </c>
      <c r="O151" s="220">
        <f t="shared" si="13"/>
        <v>0.31981221690704892</v>
      </c>
      <c r="P151" s="220">
        <f t="shared" si="13"/>
        <v>0.1848917077524741</v>
      </c>
    </row>
    <row r="152" spans="2:16" ht="12.75" customHeight="1" x14ac:dyDescent="0.2">
      <c r="B152" s="225" t="s">
        <v>104</v>
      </c>
      <c r="C152" s="224">
        <f t="shared" ref="C152:P152" si="14">100*SQRT(EXP($M15+$N15*LN(C$143*1000)))</f>
        <v>19.461508906984037</v>
      </c>
      <c r="D152" s="220">
        <f t="shared" si="14"/>
        <v>11.255294307511207</v>
      </c>
      <c r="E152" s="220">
        <f t="shared" si="14"/>
        <v>7.4379496210942904</v>
      </c>
      <c r="F152" s="220">
        <f t="shared" si="14"/>
        <v>5.8373584055020391</v>
      </c>
      <c r="G152" s="220">
        <f t="shared" si="14"/>
        <v>4.9152952427922703</v>
      </c>
      <c r="H152" s="220">
        <f t="shared" si="14"/>
        <v>2.8426929705375148</v>
      </c>
      <c r="I152" s="220">
        <f t="shared" si="14"/>
        <v>1.8785654577674276</v>
      </c>
      <c r="J152" s="220">
        <f t="shared" si="14"/>
        <v>1.4743121994379886</v>
      </c>
      <c r="K152" s="220">
        <f t="shared" si="14"/>
        <v>1.2414313524860408</v>
      </c>
      <c r="L152" s="220">
        <f t="shared" si="14"/>
        <v>0.71796463992510784</v>
      </c>
      <c r="M152" s="220">
        <f t="shared" si="14"/>
        <v>0.47445981203052978</v>
      </c>
      <c r="N152" s="220">
        <f t="shared" si="14"/>
        <v>0.37235960350883041</v>
      </c>
      <c r="O152" s="220">
        <f t="shared" si="14"/>
        <v>0.31354206142453939</v>
      </c>
      <c r="P152" s="220">
        <f t="shared" si="14"/>
        <v>0.18133271145540567</v>
      </c>
    </row>
    <row r="153" spans="2:16" ht="12.75" customHeight="1" x14ac:dyDescent="0.2">
      <c r="B153" s="223" t="s">
        <v>106</v>
      </c>
      <c r="C153" s="224">
        <f t="shared" ref="C153:P153" si="15">100*SQRT(EXP($M16+$N16*LN(C$143*1000)))</f>
        <v>9.0022762484042289</v>
      </c>
      <c r="D153" s="220">
        <f t="shared" si="15"/>
        <v>5.4475999157697776</v>
      </c>
      <c r="E153" s="220">
        <f t="shared" si="15"/>
        <v>3.7254888688961527</v>
      </c>
      <c r="F153" s="220">
        <f t="shared" si="15"/>
        <v>2.9829888274357419</v>
      </c>
      <c r="G153" s="220">
        <f t="shared" si="15"/>
        <v>2.5477765487313508</v>
      </c>
      <c r="H153" s="220">
        <f t="shared" si="15"/>
        <v>1.5417508782547542</v>
      </c>
      <c r="I153" s="220">
        <f t="shared" si="15"/>
        <v>1.0543681298844658</v>
      </c>
      <c r="J153" s="220">
        <f t="shared" si="15"/>
        <v>0.84422970035113354</v>
      </c>
      <c r="K153" s="220">
        <f t="shared" si="15"/>
        <v>0.72105822606988856</v>
      </c>
      <c r="L153" s="220">
        <f t="shared" si="15"/>
        <v>0.43633816861593494</v>
      </c>
      <c r="M153" s="220">
        <f t="shared" si="15"/>
        <v>0.29840168429907454</v>
      </c>
      <c r="N153" s="220">
        <f t="shared" si="15"/>
        <v>0.23892941884319424</v>
      </c>
      <c r="O153" s="220">
        <f t="shared" si="15"/>
        <v>0.20407008049506833</v>
      </c>
      <c r="P153" s="220">
        <f t="shared" si="15"/>
        <v>0.12349011768141729</v>
      </c>
    </row>
    <row r="154" spans="2:16" ht="12.75" customHeight="1" x14ac:dyDescent="0.2">
      <c r="B154" s="225" t="s">
        <v>108</v>
      </c>
      <c r="C154" s="224">
        <f t="shared" ref="C154:P154" si="16">100*SQRT(EXP($M17+$N17*LN(C$143*1000)))</f>
        <v>9.0022762484042289</v>
      </c>
      <c r="D154" s="220">
        <f t="shared" si="16"/>
        <v>5.4475999157697776</v>
      </c>
      <c r="E154" s="220">
        <f t="shared" si="16"/>
        <v>3.7254888688961527</v>
      </c>
      <c r="F154" s="220">
        <f t="shared" si="16"/>
        <v>2.9829888274357419</v>
      </c>
      <c r="G154" s="220">
        <f t="shared" si="16"/>
        <v>2.5477765487313508</v>
      </c>
      <c r="H154" s="220">
        <f t="shared" si="16"/>
        <v>1.5417508782547542</v>
      </c>
      <c r="I154" s="220">
        <f t="shared" si="16"/>
        <v>1.0543681298844658</v>
      </c>
      <c r="J154" s="220">
        <f t="shared" si="16"/>
        <v>0.84422970035113354</v>
      </c>
      <c r="K154" s="220">
        <f t="shared" si="16"/>
        <v>0.72105822606988856</v>
      </c>
      <c r="L154" s="220">
        <f t="shared" si="16"/>
        <v>0.43633816861593494</v>
      </c>
      <c r="M154" s="220">
        <f t="shared" si="16"/>
        <v>0.29840168429907454</v>
      </c>
      <c r="N154" s="220">
        <f t="shared" si="16"/>
        <v>0.23892941884319424</v>
      </c>
      <c r="O154" s="220">
        <f t="shared" si="16"/>
        <v>0.20407008049506833</v>
      </c>
      <c r="P154" s="220">
        <f t="shared" si="16"/>
        <v>0.12349011768141729</v>
      </c>
    </row>
    <row r="155" spans="2:16" ht="12.75" customHeight="1" x14ac:dyDescent="0.2">
      <c r="B155" s="223" t="s">
        <v>110</v>
      </c>
      <c r="C155" s="224">
        <f t="shared" ref="C155:P155" si="17">100*SQRT(EXP($M18+$N18*LN(C$143*1000)))</f>
        <v>53.087028741120953</v>
      </c>
      <c r="D155" s="220">
        <f t="shared" si="17"/>
        <v>32.036081455565814</v>
      </c>
      <c r="E155" s="220">
        <f t="shared" si="17"/>
        <v>21.862924448197475</v>
      </c>
      <c r="F155" s="220">
        <f t="shared" si="17"/>
        <v>17.484159599058223</v>
      </c>
      <c r="G155" s="220">
        <f t="shared" si="17"/>
        <v>14.920284994610258</v>
      </c>
      <c r="H155" s="220">
        <f t="shared" si="17"/>
        <v>9.0038466413047544</v>
      </c>
      <c r="I155" s="220">
        <f t="shared" si="17"/>
        <v>6.1446472201987277</v>
      </c>
      <c r="J155" s="220">
        <f t="shared" si="17"/>
        <v>4.9139808781035095</v>
      </c>
      <c r="K155" s="220">
        <f t="shared" si="17"/>
        <v>4.1933954413982111</v>
      </c>
      <c r="L155" s="220">
        <f t="shared" si="17"/>
        <v>2.5305608756357549</v>
      </c>
      <c r="M155" s="220">
        <f t="shared" si="17"/>
        <v>1.7269734225243989</v>
      </c>
      <c r="N155" s="220">
        <f t="shared" si="17"/>
        <v>1.3810905770768398</v>
      </c>
      <c r="O155" s="220">
        <f t="shared" si="17"/>
        <v>1.1785676570046386</v>
      </c>
      <c r="P155" s="220">
        <f t="shared" si="17"/>
        <v>0.71122250304903201</v>
      </c>
    </row>
    <row r="156" spans="2:16" ht="12.75" customHeight="1" x14ac:dyDescent="0.2">
      <c r="B156" s="225" t="s">
        <v>112</v>
      </c>
      <c r="C156" s="224">
        <f t="shared" ref="C156:P156" si="18">100*SQRT(EXP($M19+$N19*LN(C$143*1000)))</f>
        <v>47.91990259130813</v>
      </c>
      <c r="D156" s="220">
        <f t="shared" si="18"/>
        <v>28.104586120401049</v>
      </c>
      <c r="E156" s="220">
        <f t="shared" si="18"/>
        <v>18.770403575490423</v>
      </c>
      <c r="F156" s="220">
        <f t="shared" si="18"/>
        <v>14.822709170069492</v>
      </c>
      <c r="G156" s="220">
        <f t="shared" si="18"/>
        <v>12.536318765819852</v>
      </c>
      <c r="H156" s="220">
        <f t="shared" si="18"/>
        <v>7.3524366982058549</v>
      </c>
      <c r="I156" s="220">
        <f t="shared" si="18"/>
        <v>4.9105225566154314</v>
      </c>
      <c r="J156" s="220">
        <f t="shared" si="18"/>
        <v>3.8777667958519042</v>
      </c>
      <c r="K156" s="220">
        <f t="shared" si="18"/>
        <v>3.2796245338518935</v>
      </c>
      <c r="L156" s="220">
        <f t="shared" si="18"/>
        <v>1.9234698980990672</v>
      </c>
      <c r="M156" s="220">
        <f t="shared" si="18"/>
        <v>1.2846410937330597</v>
      </c>
      <c r="N156" s="220">
        <f t="shared" si="18"/>
        <v>1.0144620089676248</v>
      </c>
      <c r="O156" s="220">
        <f t="shared" si="18"/>
        <v>0.85798209857021246</v>
      </c>
      <c r="P156" s="220">
        <f t="shared" si="18"/>
        <v>0.50319868102992904</v>
      </c>
    </row>
    <row r="157" spans="2:16" ht="12.75" customHeight="1" x14ac:dyDescent="0.2">
      <c r="B157" s="225" t="s">
        <v>114</v>
      </c>
      <c r="C157" s="224">
        <f t="shared" ref="C157:P157" si="19">100*SQRT(EXP($M20+$N20*LN(C$143*1000)))</f>
        <v>40.074600804052039</v>
      </c>
      <c r="D157" s="220">
        <f t="shared" si="19"/>
        <v>22.962258334501492</v>
      </c>
      <c r="E157" s="220">
        <f t="shared" si="19"/>
        <v>15.068105482206853</v>
      </c>
      <c r="F157" s="220">
        <f t="shared" si="19"/>
        <v>11.777043618918198</v>
      </c>
      <c r="G157" s="220">
        <f t="shared" si="19"/>
        <v>9.8878690203465744</v>
      </c>
      <c r="H157" s="220">
        <f t="shared" si="19"/>
        <v>5.6656285594229772</v>
      </c>
      <c r="I157" s="220">
        <f t="shared" si="19"/>
        <v>3.7178524652393485</v>
      </c>
      <c r="J157" s="220">
        <f t="shared" si="19"/>
        <v>2.9058271926441055</v>
      </c>
      <c r="K157" s="220">
        <f t="shared" si="19"/>
        <v>2.4396987568655666</v>
      </c>
      <c r="L157" s="220">
        <f t="shared" si="19"/>
        <v>1.3979176832584916</v>
      </c>
      <c r="M157" s="220">
        <f t="shared" si="19"/>
        <v>0.91733011622519389</v>
      </c>
      <c r="N157" s="220">
        <f t="shared" si="19"/>
        <v>0.71697379637331449</v>
      </c>
      <c r="O157" s="220">
        <f t="shared" si="19"/>
        <v>0.60196287106994506</v>
      </c>
      <c r="P157" s="220">
        <f t="shared" si="19"/>
        <v>0.34491739595541215</v>
      </c>
    </row>
    <row r="158" spans="2:16" ht="12.75" customHeight="1" x14ac:dyDescent="0.2">
      <c r="B158" s="225" t="s">
        <v>116</v>
      </c>
      <c r="C158" s="224">
        <f t="shared" ref="C158:P158" si="20">100*SQRT(EXP($M21+$N21*LN(C$143*1000)))</f>
        <v>21.958574194277514</v>
      </c>
      <c r="D158" s="220">
        <f t="shared" si="20"/>
        <v>12.937289185371768</v>
      </c>
      <c r="E158" s="220">
        <f t="shared" si="20"/>
        <v>8.6703356740946091</v>
      </c>
      <c r="F158" s="220">
        <f t="shared" si="20"/>
        <v>6.8606476486466228</v>
      </c>
      <c r="G158" s="220">
        <f t="shared" si="20"/>
        <v>5.8107011155380199</v>
      </c>
      <c r="H158" s="220">
        <f t="shared" si="20"/>
        <v>3.4234791401469304</v>
      </c>
      <c r="I158" s="220">
        <f t="shared" si="20"/>
        <v>2.2943533914273968</v>
      </c>
      <c r="J158" s="220">
        <f t="shared" si="20"/>
        <v>1.8154718331253625</v>
      </c>
      <c r="K158" s="220">
        <f t="shared" si="20"/>
        <v>1.537633871643358</v>
      </c>
      <c r="L158" s="220">
        <f t="shared" si="20"/>
        <v>0.90592466900046087</v>
      </c>
      <c r="M158" s="220">
        <f t="shared" si="20"/>
        <v>0.60713421978372051</v>
      </c>
      <c r="N158" s="220">
        <f t="shared" si="20"/>
        <v>0.48041207560364058</v>
      </c>
      <c r="O158" s="220">
        <f t="shared" si="20"/>
        <v>0.40689030053579461</v>
      </c>
      <c r="P158" s="220">
        <f t="shared" si="20"/>
        <v>0.23972674355724932</v>
      </c>
    </row>
    <row r="159" spans="2:16" ht="12.75" customHeight="1" x14ac:dyDescent="0.2">
      <c r="B159" s="225" t="s">
        <v>117</v>
      </c>
      <c r="C159" s="224">
        <f t="shared" ref="C159:P159" si="21">100*SQRT(EXP($M22+$N22*LN(C$143*1000)))</f>
        <v>61.064735937083626</v>
      </c>
      <c r="D159" s="220">
        <f t="shared" si="21"/>
        <v>36.199531788859133</v>
      </c>
      <c r="E159" s="220">
        <f t="shared" si="21"/>
        <v>24.373498352108626</v>
      </c>
      <c r="F159" s="220">
        <f t="shared" si="21"/>
        <v>19.338822865538997</v>
      </c>
      <c r="G159" s="220">
        <f t="shared" si="21"/>
        <v>16.41091452191306</v>
      </c>
      <c r="H159" s="220">
        <f t="shared" si="21"/>
        <v>9.7284858896683541</v>
      </c>
      <c r="I159" s="220">
        <f t="shared" si="21"/>
        <v>6.550284577805499</v>
      </c>
      <c r="J159" s="220">
        <f t="shared" si="21"/>
        <v>5.1972347727462527</v>
      </c>
      <c r="K159" s="220">
        <f t="shared" si="21"/>
        <v>4.4103705897135441</v>
      </c>
      <c r="L159" s="220">
        <f t="shared" si="21"/>
        <v>2.6144934210061819</v>
      </c>
      <c r="M159" s="220">
        <f t="shared" si="21"/>
        <v>1.7603639588538815</v>
      </c>
      <c r="N159" s="220">
        <f t="shared" si="21"/>
        <v>1.3967369922590125</v>
      </c>
      <c r="O159" s="220">
        <f t="shared" si="21"/>
        <v>1.1852702488113791</v>
      </c>
      <c r="P159" s="220">
        <f t="shared" si="21"/>
        <v>0.702635119792277</v>
      </c>
    </row>
    <row r="160" spans="2:16" ht="12.75" customHeight="1" x14ac:dyDescent="0.2">
      <c r="B160" s="225" t="s">
        <v>119</v>
      </c>
      <c r="C160" s="224">
        <f t="shared" ref="C160:P160" si="22">100*SQRT(EXP($M23+$N23*LN(C$143*1000)))</f>
        <v>51.309270797453635</v>
      </c>
      <c r="D160" s="220">
        <f t="shared" si="22"/>
        <v>30.264252316253991</v>
      </c>
      <c r="E160" s="220">
        <f t="shared" si="22"/>
        <v>20.300044774175333</v>
      </c>
      <c r="F160" s="220">
        <f t="shared" si="22"/>
        <v>16.071085876119774</v>
      </c>
      <c r="G160" s="220">
        <f t="shared" si="22"/>
        <v>13.616454605495129</v>
      </c>
      <c r="H160" s="220">
        <f t="shared" si="22"/>
        <v>8.0315274691834944</v>
      </c>
      <c r="I160" s="220">
        <f t="shared" si="22"/>
        <v>5.3872260092769668</v>
      </c>
      <c r="J160" s="220">
        <f t="shared" si="22"/>
        <v>4.2649448704318598</v>
      </c>
      <c r="K160" s="220">
        <f t="shared" si="22"/>
        <v>3.613534808464109</v>
      </c>
      <c r="L160" s="220">
        <f t="shared" si="22"/>
        <v>2.1314068100603705</v>
      </c>
      <c r="M160" s="220">
        <f t="shared" si="22"/>
        <v>1.4296620720733975</v>
      </c>
      <c r="N160" s="220">
        <f t="shared" si="22"/>
        <v>1.1318310964196516</v>
      </c>
      <c r="O160" s="220">
        <f t="shared" si="22"/>
        <v>0.95895989009592419</v>
      </c>
      <c r="P160" s="220">
        <f t="shared" si="22"/>
        <v>0.56563275259937162</v>
      </c>
    </row>
    <row r="161" spans="2:16" ht="12.75" customHeight="1" x14ac:dyDescent="0.2">
      <c r="B161" s="225" t="s">
        <v>121</v>
      </c>
      <c r="C161" s="224">
        <f t="shared" ref="C161:P161" si="23">100*SQRT(EXP($M24+$N24*LN(C$143*1000)))</f>
        <v>59.662298768252775</v>
      </c>
      <c r="D161" s="220">
        <f t="shared" si="23"/>
        <v>34.648018358182071</v>
      </c>
      <c r="E161" s="220">
        <f t="shared" si="23"/>
        <v>22.968623384277244</v>
      </c>
      <c r="F161" s="220">
        <f t="shared" si="23"/>
        <v>18.059002286401945</v>
      </c>
      <c r="G161" s="220">
        <f t="shared" si="23"/>
        <v>15.226200087838073</v>
      </c>
      <c r="H161" s="220">
        <f t="shared" si="23"/>
        <v>8.842395802045246</v>
      </c>
      <c r="I161" s="220">
        <f t="shared" si="23"/>
        <v>5.8617395342013889</v>
      </c>
      <c r="J161" s="220">
        <f t="shared" si="23"/>
        <v>4.6087728410792863</v>
      </c>
      <c r="K161" s="220">
        <f t="shared" si="23"/>
        <v>3.8858236088993019</v>
      </c>
      <c r="L161" s="220">
        <f t="shared" si="23"/>
        <v>2.2566359412460715</v>
      </c>
      <c r="M161" s="220">
        <f t="shared" si="23"/>
        <v>1.4959534053024712</v>
      </c>
      <c r="N161" s="220">
        <f t="shared" si="23"/>
        <v>1.1761882945584365</v>
      </c>
      <c r="O161" s="220">
        <f t="shared" si="23"/>
        <v>0.99168702843594037</v>
      </c>
      <c r="P161" s="220">
        <f t="shared" si="23"/>
        <v>0.57590791967779487</v>
      </c>
    </row>
    <row r="162" spans="2:16" ht="12.75" customHeight="1" x14ac:dyDescent="0.2">
      <c r="B162" s="225" t="s">
        <v>122</v>
      </c>
      <c r="C162" s="224">
        <f t="shared" ref="C162:P162" si="24">100*SQRT(EXP($M25+$N25*LN(C$143*1000)))</f>
        <v>37.223876568718225</v>
      </c>
      <c r="D162" s="220">
        <f t="shared" si="24"/>
        <v>22.031980181495641</v>
      </c>
      <c r="E162" s="220">
        <f t="shared" si="24"/>
        <v>14.816773461002617</v>
      </c>
      <c r="F162" s="220">
        <f t="shared" si="24"/>
        <v>11.748019683417841</v>
      </c>
      <c r="G162" s="220">
        <f t="shared" si="24"/>
        <v>9.9644595713215747</v>
      </c>
      <c r="H162" s="220">
        <f t="shared" si="24"/>
        <v>5.8977408059418357</v>
      </c>
      <c r="I162" s="220">
        <f t="shared" si="24"/>
        <v>3.966302108729431</v>
      </c>
      <c r="J162" s="220">
        <f t="shared" si="24"/>
        <v>3.1448274056679777</v>
      </c>
      <c r="K162" s="220">
        <f t="shared" si="24"/>
        <v>2.6673861967386494</v>
      </c>
      <c r="L162" s="220">
        <f t="shared" si="24"/>
        <v>1.5787662446830577</v>
      </c>
      <c r="M162" s="220">
        <f t="shared" si="24"/>
        <v>1.0617394170948602</v>
      </c>
      <c r="N162" s="220">
        <f t="shared" si="24"/>
        <v>0.84183885267062397</v>
      </c>
      <c r="O162" s="220">
        <f t="shared" si="24"/>
        <v>0.71403261477714264</v>
      </c>
      <c r="P162" s="220">
        <f t="shared" si="24"/>
        <v>0.42261993827187333</v>
      </c>
    </row>
    <row r="163" spans="2:16" ht="12.75" customHeight="1" x14ac:dyDescent="0.2">
      <c r="B163" s="225" t="s">
        <v>123</v>
      </c>
      <c r="C163" s="224">
        <f t="shared" ref="C163:P163" si="25">100*SQRT(EXP($M26+$N26*LN(C$143*1000)))</f>
        <v>29.73245888834078</v>
      </c>
      <c r="D163" s="220">
        <f t="shared" si="25"/>
        <v>17.264924202763627</v>
      </c>
      <c r="E163" s="220">
        <f t="shared" si="25"/>
        <v>11.444255010080852</v>
      </c>
      <c r="F163" s="220">
        <f t="shared" si="25"/>
        <v>8.997598103668869</v>
      </c>
      <c r="G163" s="220">
        <f t="shared" si="25"/>
        <v>7.5859570072596041</v>
      </c>
      <c r="H163" s="220">
        <f t="shared" si="25"/>
        <v>4.4049828918495306</v>
      </c>
      <c r="I163" s="220">
        <f t="shared" si="25"/>
        <v>2.919893938561279</v>
      </c>
      <c r="J163" s="220">
        <f t="shared" si="25"/>
        <v>2.2956524598037253</v>
      </c>
      <c r="K163" s="220">
        <f t="shared" si="25"/>
        <v>1.9354855221394889</v>
      </c>
      <c r="L163" s="220">
        <f t="shared" si="25"/>
        <v>1.1238899197936274</v>
      </c>
      <c r="M163" s="220">
        <f t="shared" si="25"/>
        <v>0.74498345282736489</v>
      </c>
      <c r="N163" s="220">
        <f t="shared" si="25"/>
        <v>0.58571411564314868</v>
      </c>
      <c r="O163" s="220">
        <f t="shared" si="25"/>
        <v>0.49382091182781829</v>
      </c>
      <c r="P163" s="220">
        <f t="shared" si="25"/>
        <v>0.28674993361515022</v>
      </c>
    </row>
    <row r="164" spans="2:16" ht="12.75" customHeight="1" x14ac:dyDescent="0.2">
      <c r="B164" s="225" t="s">
        <v>124</v>
      </c>
      <c r="C164" s="224">
        <f t="shared" ref="C164:P164" si="26">100*SQRT(EXP($M27+$N27*LN(C$143*1000)))</f>
        <v>32.579590275353503</v>
      </c>
      <c r="D164" s="220">
        <f t="shared" si="26"/>
        <v>19.086234039556</v>
      </c>
      <c r="E164" s="220">
        <f t="shared" si="26"/>
        <v>12.736454005776412</v>
      </c>
      <c r="F164" s="220">
        <f t="shared" si="26"/>
        <v>10.052802881716456</v>
      </c>
      <c r="G164" s="220">
        <f t="shared" si="26"/>
        <v>8.499175914172735</v>
      </c>
      <c r="H164" s="220">
        <f t="shared" si="26"/>
        <v>4.9791068356060846</v>
      </c>
      <c r="I164" s="220">
        <f t="shared" si="26"/>
        <v>3.3226127831249794</v>
      </c>
      <c r="J164" s="220">
        <f t="shared" si="26"/>
        <v>2.6225173306383387</v>
      </c>
      <c r="K164" s="220">
        <f t="shared" si="26"/>
        <v>2.2172160733003641</v>
      </c>
      <c r="L164" s="220">
        <f t="shared" si="26"/>
        <v>1.2989207210285245</v>
      </c>
      <c r="M164" s="220">
        <f t="shared" si="26"/>
        <v>0.86678409089206676</v>
      </c>
      <c r="N164" s="220">
        <f t="shared" si="26"/>
        <v>0.68414722047391019</v>
      </c>
      <c r="O164" s="220">
        <f t="shared" si="26"/>
        <v>0.57841456222876453</v>
      </c>
      <c r="P164" s="220">
        <f t="shared" si="26"/>
        <v>0.33885495837365132</v>
      </c>
    </row>
    <row r="165" spans="2:16" ht="12.75" customHeight="1" x14ac:dyDescent="0.2">
      <c r="B165" s="225" t="s">
        <v>125</v>
      </c>
      <c r="C165" s="224">
        <f t="shared" ref="C165:P165" si="27">100*SQRT(EXP($M28+$N28*LN(C$143*1000)))</f>
        <v>25.820098593591549</v>
      </c>
      <c r="D165" s="220">
        <f t="shared" si="27"/>
        <v>15.13540509146444</v>
      </c>
      <c r="E165" s="220">
        <f t="shared" si="27"/>
        <v>10.104624347695774</v>
      </c>
      <c r="F165" s="220">
        <f t="shared" si="27"/>
        <v>7.9776418506946429</v>
      </c>
      <c r="G165" s="220">
        <f t="shared" si="27"/>
        <v>6.7459993697576843</v>
      </c>
      <c r="H165" s="220">
        <f t="shared" si="27"/>
        <v>3.9544168601040175</v>
      </c>
      <c r="I165" s="220">
        <f t="shared" si="27"/>
        <v>2.6400282413372502</v>
      </c>
      <c r="J165" s="220">
        <f t="shared" si="27"/>
        <v>2.0843129898154551</v>
      </c>
      <c r="K165" s="220">
        <f t="shared" si="27"/>
        <v>1.7625226074104205</v>
      </c>
      <c r="L165" s="220">
        <f t="shared" si="27"/>
        <v>1.0331677684856659</v>
      </c>
      <c r="M165" s="220">
        <f t="shared" si="27"/>
        <v>0.68975835966110033</v>
      </c>
      <c r="N165" s="220">
        <f t="shared" si="27"/>
        <v>0.54456701877825642</v>
      </c>
      <c r="O165" s="220">
        <f t="shared" si="27"/>
        <v>0.46049306727765221</v>
      </c>
      <c r="P165" s="220">
        <f t="shared" si="27"/>
        <v>0.26993503102997934</v>
      </c>
    </row>
    <row r="166" spans="2:16" ht="12.75" customHeight="1" x14ac:dyDescent="0.2">
      <c r="B166" s="225" t="s">
        <v>126</v>
      </c>
      <c r="C166" s="224">
        <f t="shared" ref="C166:P166" si="28">100*SQRT(EXP($M29+$N29*LN(C$143*1000)))</f>
        <v>22.257586190306153</v>
      </c>
      <c r="D166" s="220">
        <f t="shared" si="28"/>
        <v>12.98019795009801</v>
      </c>
      <c r="E166" s="220">
        <f t="shared" si="28"/>
        <v>8.6321368073965417</v>
      </c>
      <c r="F166" s="220">
        <f t="shared" si="28"/>
        <v>6.7996193742583628</v>
      </c>
      <c r="G166" s="220">
        <f t="shared" si="28"/>
        <v>5.7405739225300172</v>
      </c>
      <c r="H166" s="220">
        <f t="shared" si="28"/>
        <v>3.3477927581411904</v>
      </c>
      <c r="I166" s="220">
        <f t="shared" si="28"/>
        <v>2.2263608923520266</v>
      </c>
      <c r="J166" s="220">
        <f t="shared" si="28"/>
        <v>1.7537264521522018</v>
      </c>
      <c r="K166" s="220">
        <f t="shared" si="28"/>
        <v>1.4805823362096764</v>
      </c>
      <c r="L166" s="220">
        <f t="shared" si="28"/>
        <v>0.86344725978373649</v>
      </c>
      <c r="M166" s="220">
        <f t="shared" si="28"/>
        <v>0.57421272780887012</v>
      </c>
      <c r="N166" s="220">
        <f t="shared" si="28"/>
        <v>0.4523130339650519</v>
      </c>
      <c r="O166" s="220">
        <f t="shared" si="28"/>
        <v>0.38186496400519815</v>
      </c>
      <c r="P166" s="220">
        <f t="shared" si="28"/>
        <v>0.22269633286440124</v>
      </c>
    </row>
    <row r="167" spans="2:16" ht="12.75" customHeight="1" x14ac:dyDescent="0.2">
      <c r="B167" s="225" t="s">
        <v>127</v>
      </c>
      <c r="C167" s="224">
        <f t="shared" ref="C167:P167" si="29">100*SQRT(EXP($M30+$N30*LN(C$143*1000)))</f>
        <v>47.412059369580312</v>
      </c>
      <c r="D167" s="220">
        <f t="shared" si="29"/>
        <v>27.512337886540255</v>
      </c>
      <c r="E167" s="220">
        <f t="shared" si="29"/>
        <v>18.227497949242917</v>
      </c>
      <c r="F167" s="220">
        <f t="shared" si="29"/>
        <v>14.326348331785569</v>
      </c>
      <c r="G167" s="220">
        <f t="shared" si="29"/>
        <v>12.076097744212289</v>
      </c>
      <c r="H167" s="220">
        <f t="shared" si="29"/>
        <v>7.0075353382102215</v>
      </c>
      <c r="I167" s="220">
        <f t="shared" si="29"/>
        <v>4.6426383876654462</v>
      </c>
      <c r="J167" s="220">
        <f t="shared" si="29"/>
        <v>3.6489953204453434</v>
      </c>
      <c r="K167" s="220">
        <f t="shared" si="29"/>
        <v>3.0758448096716799</v>
      </c>
      <c r="L167" s="220">
        <f t="shared" si="29"/>
        <v>1.784855642540242</v>
      </c>
      <c r="M167" s="220">
        <f t="shared" si="29"/>
        <v>1.1825041077302683</v>
      </c>
      <c r="N167" s="220">
        <f t="shared" si="29"/>
        <v>0.92941805827029333</v>
      </c>
      <c r="O167" s="220">
        <f t="shared" si="29"/>
        <v>0.78343364666110782</v>
      </c>
      <c r="P167" s="220">
        <f t="shared" si="29"/>
        <v>0.45461200136043761</v>
      </c>
    </row>
    <row r="168" spans="2:16" ht="12.75" customHeight="1" x14ac:dyDescent="0.2">
      <c r="B168" s="223" t="s">
        <v>128</v>
      </c>
      <c r="C168" s="224">
        <f t="shared" ref="C168:P168" si="30">100*SQRT(EXP($M31+$N31*LN(C$143*1000)))</f>
        <v>22.858365500651924</v>
      </c>
      <c r="D168" s="220">
        <f t="shared" si="30"/>
        <v>13.850173605845434</v>
      </c>
      <c r="E168" s="220">
        <f t="shared" si="30"/>
        <v>9.4810136081229288</v>
      </c>
      <c r="F168" s="220">
        <f t="shared" si="30"/>
        <v>7.5957328319696007</v>
      </c>
      <c r="G168" s="220">
        <f t="shared" si="30"/>
        <v>6.4901438491337364</v>
      </c>
      <c r="H168" s="220">
        <f t="shared" si="30"/>
        <v>3.9324604830055976</v>
      </c>
      <c r="I168" s="220">
        <f t="shared" si="30"/>
        <v>2.691930976016522</v>
      </c>
      <c r="J168" s="220">
        <f t="shared" si="30"/>
        <v>2.1566458335642942</v>
      </c>
      <c r="K168" s="220">
        <f t="shared" si="30"/>
        <v>1.8427374949992474</v>
      </c>
      <c r="L168" s="220">
        <f t="shared" si="30"/>
        <v>1.1165380225901282</v>
      </c>
      <c r="M168" s="220">
        <f t="shared" si="30"/>
        <v>0.76431620912649878</v>
      </c>
      <c r="N168" s="220">
        <f t="shared" si="30"/>
        <v>0.61233344488554997</v>
      </c>
      <c r="O168" s="220">
        <f t="shared" si="30"/>
        <v>0.52320588794489242</v>
      </c>
      <c r="P168" s="220">
        <f t="shared" si="30"/>
        <v>0.31701708415812119</v>
      </c>
    </row>
    <row r="169" spans="2:16" ht="12.75" customHeight="1" x14ac:dyDescent="0.2">
      <c r="B169" s="225" t="s">
        <v>129</v>
      </c>
      <c r="C169" s="224">
        <f t="shared" ref="C169:P169" si="31">100*SQRT(EXP($M32+$N32*LN(C$143*1000)))</f>
        <v>22.185576723115076</v>
      </c>
      <c r="D169" s="220">
        <f t="shared" si="31"/>
        <v>13.498872109723756</v>
      </c>
      <c r="E169" s="220">
        <f t="shared" si="31"/>
        <v>9.2698205691915536</v>
      </c>
      <c r="F169" s="220">
        <f t="shared" si="31"/>
        <v>7.4402948770106958</v>
      </c>
      <c r="G169" s="220">
        <f t="shared" si="31"/>
        <v>6.3656854207181146</v>
      </c>
      <c r="H169" s="220">
        <f t="shared" si="31"/>
        <v>3.8732179225017473</v>
      </c>
      <c r="I169" s="220">
        <f t="shared" si="31"/>
        <v>2.6597803783254643</v>
      </c>
      <c r="J169" s="220">
        <f t="shared" si="31"/>
        <v>2.1348363946330871</v>
      </c>
      <c r="K169" s="220">
        <f t="shared" si="31"/>
        <v>1.8264997742124742</v>
      </c>
      <c r="L169" s="220">
        <f t="shared" si="31"/>
        <v>1.1113385587513185</v>
      </c>
      <c r="M169" s="220">
        <f t="shared" si="31"/>
        <v>0.76316813341966661</v>
      </c>
      <c r="N169" s="220">
        <f t="shared" si="31"/>
        <v>0.61254647929775063</v>
      </c>
      <c r="O169" s="220">
        <f t="shared" si="31"/>
        <v>0.52407576006510737</v>
      </c>
      <c r="P169" s="220">
        <f t="shared" si="31"/>
        <v>0.31887526518768944</v>
      </c>
    </row>
    <row r="170" spans="2:16" ht="12.75" customHeight="1" x14ac:dyDescent="0.2">
      <c r="B170" s="225" t="s">
        <v>130</v>
      </c>
      <c r="C170" s="224">
        <f t="shared" ref="C170:P170" si="32">100*SQRT(EXP($M33+$N33*LN(C$143*1000)))</f>
        <v>21.660581417752216</v>
      </c>
      <c r="D170" s="220">
        <f t="shared" si="32"/>
        <v>13.130056928081732</v>
      </c>
      <c r="E170" s="220">
        <f t="shared" si="32"/>
        <v>8.9909836823082045</v>
      </c>
      <c r="F170" s="220">
        <f t="shared" si="32"/>
        <v>7.2045129745019212</v>
      </c>
      <c r="G170" s="220">
        <f t="shared" si="32"/>
        <v>6.1566974171027189</v>
      </c>
      <c r="H170" s="220">
        <f t="shared" si="32"/>
        <v>3.7320229783527794</v>
      </c>
      <c r="I170" s="220">
        <f t="shared" si="32"/>
        <v>2.5555531011144952</v>
      </c>
      <c r="J170" s="220">
        <f t="shared" si="32"/>
        <v>2.0477754297604638</v>
      </c>
      <c r="K170" s="220">
        <f t="shared" si="32"/>
        <v>1.7499494752571065</v>
      </c>
      <c r="L170" s="220">
        <f t="shared" si="32"/>
        <v>1.060771905806809</v>
      </c>
      <c r="M170" s="220">
        <f t="shared" si="32"/>
        <v>0.72637787848139901</v>
      </c>
      <c r="N170" s="220">
        <f t="shared" si="32"/>
        <v>0.58204964382350222</v>
      </c>
      <c r="O170" s="220">
        <f t="shared" si="32"/>
        <v>0.4973970553507765</v>
      </c>
      <c r="P170" s="220">
        <f t="shared" si="32"/>
        <v>0.30150860342388869</v>
      </c>
    </row>
    <row r="171" spans="2:16" ht="12.75" customHeight="1" x14ac:dyDescent="0.2">
      <c r="B171" s="225" t="s">
        <v>131</v>
      </c>
      <c r="C171" s="224">
        <f t="shared" ref="C171:P171" si="33">100*SQRT(EXP($M34+$N34*LN(C$143*1000)))</f>
        <v>52.231516208925889</v>
      </c>
      <c r="D171" s="220">
        <f t="shared" si="33"/>
        <v>31.468973193225629</v>
      </c>
      <c r="E171" s="220">
        <f t="shared" si="33"/>
        <v>21.449695322861356</v>
      </c>
      <c r="F171" s="220">
        <f t="shared" si="33"/>
        <v>17.141444810147743</v>
      </c>
      <c r="G171" s="220">
        <f t="shared" si="33"/>
        <v>14.620414419578978</v>
      </c>
      <c r="H171" s="220">
        <f t="shared" si="33"/>
        <v>8.8086554409644968</v>
      </c>
      <c r="I171" s="220">
        <f t="shared" si="33"/>
        <v>6.0041036055611574</v>
      </c>
      <c r="J171" s="220">
        <f t="shared" si="33"/>
        <v>4.7981572250792475</v>
      </c>
      <c r="K171" s="220">
        <f t="shared" si="33"/>
        <v>4.0924815765486837</v>
      </c>
      <c r="L171" s="220">
        <f t="shared" si="33"/>
        <v>2.4656797729370128</v>
      </c>
      <c r="M171" s="220">
        <f t="shared" si="33"/>
        <v>1.6806420587191635</v>
      </c>
      <c r="N171" s="220">
        <f t="shared" si="33"/>
        <v>1.3430788951320451</v>
      </c>
      <c r="O171" s="220">
        <f t="shared" si="33"/>
        <v>1.1455492966028169</v>
      </c>
      <c r="P171" s="220">
        <f t="shared" si="33"/>
        <v>0.69018214907098574</v>
      </c>
    </row>
    <row r="172" spans="2:16" ht="12.75" customHeight="1" x14ac:dyDescent="0.2">
      <c r="B172" s="225" t="s">
        <v>132</v>
      </c>
      <c r="C172" s="224">
        <f t="shared" ref="C172:P172" si="34">100*SQRT(EXP($M35+$N35*LN(C$143*1000)))</f>
        <v>51.086714754698335</v>
      </c>
      <c r="D172" s="220">
        <f t="shared" si="34"/>
        <v>29.591358202648799</v>
      </c>
      <c r="E172" s="220">
        <f t="shared" si="34"/>
        <v>19.578214719480112</v>
      </c>
      <c r="F172" s="220">
        <f t="shared" si="34"/>
        <v>15.375725050317273</v>
      </c>
      <c r="G172" s="220">
        <f t="shared" si="34"/>
        <v>12.953325392403153</v>
      </c>
      <c r="H172" s="220">
        <f t="shared" si="34"/>
        <v>7.5030561946012817</v>
      </c>
      <c r="I172" s="220">
        <f t="shared" si="34"/>
        <v>4.9641670458059712</v>
      </c>
      <c r="J172" s="220">
        <f t="shared" si="34"/>
        <v>3.8986020274981028</v>
      </c>
      <c r="K172" s="220">
        <f t="shared" si="34"/>
        <v>3.2843888969400861</v>
      </c>
      <c r="L172" s="220">
        <f t="shared" si="34"/>
        <v>1.9024423236614258</v>
      </c>
      <c r="M172" s="220">
        <f t="shared" si="34"/>
        <v>1.2586926240085889</v>
      </c>
      <c r="N172" s="220">
        <f t="shared" si="34"/>
        <v>0.98851258845179968</v>
      </c>
      <c r="O172" s="220">
        <f t="shared" si="34"/>
        <v>0.83277537617249942</v>
      </c>
      <c r="P172" s="220">
        <f t="shared" si="34"/>
        <v>0.48237500839491043</v>
      </c>
    </row>
    <row r="173" spans="2:16" ht="12.75" customHeight="1" x14ac:dyDescent="0.2">
      <c r="B173" s="225" t="s">
        <v>133</v>
      </c>
      <c r="C173" s="224">
        <f t="shared" ref="C173:P173" si="35">100*SQRT(EXP($M36+$N36*LN(C$143*1000)))</f>
        <v>46.859188331950449</v>
      </c>
      <c r="D173" s="220">
        <f t="shared" si="35"/>
        <v>27.429920789616791</v>
      </c>
      <c r="E173" s="220">
        <f t="shared" si="35"/>
        <v>18.29329688199325</v>
      </c>
      <c r="F173" s="220">
        <f t="shared" si="35"/>
        <v>14.433711685534661</v>
      </c>
      <c r="G173" s="220">
        <f t="shared" si="35"/>
        <v>12.19998823107864</v>
      </c>
      <c r="H173" s="220">
        <f t="shared" si="35"/>
        <v>7.1414961019410246</v>
      </c>
      <c r="I173" s="220">
        <f t="shared" si="35"/>
        <v>4.7627373544533631</v>
      </c>
      <c r="J173" s="220">
        <f t="shared" si="35"/>
        <v>3.7578779949596255</v>
      </c>
      <c r="K173" s="220">
        <f t="shared" si="35"/>
        <v>3.1763186289970942</v>
      </c>
      <c r="L173" s="220">
        <f t="shared" si="35"/>
        <v>1.85931876964605</v>
      </c>
      <c r="M173" s="220">
        <f t="shared" si="35"/>
        <v>1.2399988506081574</v>
      </c>
      <c r="N173" s="220">
        <f t="shared" si="35"/>
        <v>0.97837945863601727</v>
      </c>
      <c r="O173" s="220">
        <f t="shared" si="35"/>
        <v>0.8269680135602886</v>
      </c>
      <c r="P173" s="220">
        <f t="shared" si="35"/>
        <v>0.48408151986787273</v>
      </c>
    </row>
    <row r="174" spans="2:16" ht="12.75" customHeight="1" x14ac:dyDescent="0.2">
      <c r="B174" s="225" t="s">
        <v>134</v>
      </c>
      <c r="C174" s="224">
        <f t="shared" ref="C174:P174" si="36">100*SQRT(EXP($M37+$N37*LN(C$143*1000)))</f>
        <v>20.707331583858508</v>
      </c>
      <c r="D174" s="220">
        <f t="shared" si="36"/>
        <v>12.434491876235406</v>
      </c>
      <c r="E174" s="220">
        <f t="shared" si="36"/>
        <v>8.4542038490860367</v>
      </c>
      <c r="F174" s="220">
        <f t="shared" si="36"/>
        <v>6.7461987528365839</v>
      </c>
      <c r="G174" s="220">
        <f t="shared" si="36"/>
        <v>5.748008316970334</v>
      </c>
      <c r="H174" s="220">
        <f t="shared" si="36"/>
        <v>3.4516066173207625</v>
      </c>
      <c r="I174" s="220">
        <f t="shared" si="36"/>
        <v>2.3467453467442021</v>
      </c>
      <c r="J174" s="220">
        <f t="shared" si="36"/>
        <v>1.8726317479489583</v>
      </c>
      <c r="K174" s="220">
        <f t="shared" si="36"/>
        <v>1.5955508066386861</v>
      </c>
      <c r="L174" s="220">
        <f t="shared" si="36"/>
        <v>0.95810816873840432</v>
      </c>
      <c r="M174" s="220">
        <f t="shared" si="36"/>
        <v>0.65141719087610361</v>
      </c>
      <c r="N174" s="220">
        <f t="shared" si="36"/>
        <v>0.51981119915150398</v>
      </c>
      <c r="O174" s="220">
        <f t="shared" si="36"/>
        <v>0.4428981720588735</v>
      </c>
      <c r="P174" s="220">
        <f t="shared" si="36"/>
        <v>0.2659547754940319</v>
      </c>
    </row>
    <row r="175" spans="2:16" ht="12.75" customHeight="1" x14ac:dyDescent="0.2">
      <c r="B175" s="225" t="s">
        <v>135</v>
      </c>
      <c r="C175" s="224">
        <f t="shared" ref="C175:P175" si="37">100*SQRT(EXP($M38+$N38*LN(C$143*1000)))</f>
        <v>56.491217431087811</v>
      </c>
      <c r="D175" s="220">
        <f t="shared" si="37"/>
        <v>32.458644176051287</v>
      </c>
      <c r="E175" s="220">
        <f t="shared" si="37"/>
        <v>21.344464064655071</v>
      </c>
      <c r="F175" s="220">
        <f t="shared" si="37"/>
        <v>16.703046330833203</v>
      </c>
      <c r="G175" s="220">
        <f t="shared" si="37"/>
        <v>14.035895761274389</v>
      </c>
      <c r="H175" s="220">
        <f t="shared" si="37"/>
        <v>8.0647252249982007</v>
      </c>
      <c r="I175" s="220">
        <f t="shared" si="37"/>
        <v>5.3032787451824115</v>
      </c>
      <c r="J175" s="220">
        <f t="shared" si="37"/>
        <v>4.1500648747976081</v>
      </c>
      <c r="K175" s="220">
        <f t="shared" si="37"/>
        <v>3.4873804952368701</v>
      </c>
      <c r="L175" s="220">
        <f t="shared" si="37"/>
        <v>2.0037741749764826</v>
      </c>
      <c r="M175" s="220">
        <f t="shared" si="37"/>
        <v>1.3176608868655619</v>
      </c>
      <c r="N175" s="220">
        <f t="shared" si="37"/>
        <v>1.0311315746778336</v>
      </c>
      <c r="O175" s="220">
        <f t="shared" si="37"/>
        <v>0.86647998285321459</v>
      </c>
      <c r="P175" s="220">
        <f t="shared" si="37"/>
        <v>0.4978608486073467</v>
      </c>
    </row>
    <row r="176" spans="2:16" ht="12.75" customHeight="1" x14ac:dyDescent="0.2">
      <c r="B176" s="225" t="s">
        <v>136</v>
      </c>
      <c r="C176" s="224">
        <f t="shared" ref="C176:P176" si="38">100*SQRT(EXP($M39+$N39*LN(C$143*1000)))</f>
        <v>51.696966686242199</v>
      </c>
      <c r="D176" s="220">
        <f t="shared" si="38"/>
        <v>30.225757461988671</v>
      </c>
      <c r="E176" s="220">
        <f t="shared" si="38"/>
        <v>20.139701408419374</v>
      </c>
      <c r="F176" s="220">
        <f t="shared" si="38"/>
        <v>15.882175929909522</v>
      </c>
      <c r="G176" s="220">
        <f t="shared" si="38"/>
        <v>13.419269089629065</v>
      </c>
      <c r="H176" s="220">
        <f t="shared" si="38"/>
        <v>7.8458679264876876</v>
      </c>
      <c r="I176" s="220">
        <f t="shared" si="38"/>
        <v>5.2277742758993249</v>
      </c>
      <c r="J176" s="220">
        <f t="shared" si="38"/>
        <v>4.1226247146334813</v>
      </c>
      <c r="K176" s="220">
        <f t="shared" si="38"/>
        <v>3.4833142917802382</v>
      </c>
      <c r="L176" s="220">
        <f t="shared" si="38"/>
        <v>2.0365955624867924</v>
      </c>
      <c r="M176" s="220">
        <f t="shared" si="38"/>
        <v>1.3570024364080002</v>
      </c>
      <c r="N176" s="220">
        <f t="shared" si="38"/>
        <v>1.070132619907554</v>
      </c>
      <c r="O176" s="220">
        <f t="shared" si="38"/>
        <v>0.90418325873632632</v>
      </c>
      <c r="P176" s="220">
        <f t="shared" si="38"/>
        <v>0.5286504340887721</v>
      </c>
    </row>
    <row r="177" spans="2:16" ht="12.75" customHeight="1" x14ac:dyDescent="0.2">
      <c r="B177" s="225" t="s">
        <v>137</v>
      </c>
      <c r="C177" s="224">
        <f t="shared" ref="C177:P177" si="39">100*SQRT(EXP($M40+$N40*LN(C$143*1000)))</f>
        <v>54.529812859277612</v>
      </c>
      <c r="D177" s="220">
        <f t="shared" si="39"/>
        <v>32.011239209693585</v>
      </c>
      <c r="E177" s="220">
        <f t="shared" si="39"/>
        <v>21.394736744337326</v>
      </c>
      <c r="F177" s="220">
        <f t="shared" si="39"/>
        <v>16.902117575363867</v>
      </c>
      <c r="G177" s="220">
        <f t="shared" si="39"/>
        <v>14.299189024237698</v>
      </c>
      <c r="H177" s="220">
        <f t="shared" si="39"/>
        <v>8.3942110995457089</v>
      </c>
      <c r="I177" s="220">
        <f t="shared" si="39"/>
        <v>5.610277548917602</v>
      </c>
      <c r="J177" s="220">
        <f t="shared" si="39"/>
        <v>4.4321915195954675</v>
      </c>
      <c r="K177" s="220">
        <f t="shared" si="39"/>
        <v>3.7496333845585985</v>
      </c>
      <c r="L177" s="220">
        <f t="shared" si="39"/>
        <v>2.2011887613022769</v>
      </c>
      <c r="M177" s="220">
        <f t="shared" si="39"/>
        <v>1.4711662289660854</v>
      </c>
      <c r="N177" s="220">
        <f t="shared" si="39"/>
        <v>1.1622402683440729</v>
      </c>
      <c r="O177" s="220">
        <f t="shared" si="39"/>
        <v>0.98325509892655483</v>
      </c>
      <c r="P177" s="220">
        <f t="shared" si="39"/>
        <v>0.57721111673563552</v>
      </c>
    </row>
    <row r="178" spans="2:16" ht="12.75" customHeight="1" x14ac:dyDescent="0.2">
      <c r="B178" s="225" t="s">
        <v>138</v>
      </c>
      <c r="C178" s="224">
        <f t="shared" ref="C178:P178" si="40">100*SQRT(EXP($M41+$N41*LN(C$143*1000)))</f>
        <v>26.328624521612547</v>
      </c>
      <c r="D178" s="220">
        <f t="shared" si="40"/>
        <v>15.553109408510494</v>
      </c>
      <c r="E178" s="220">
        <f t="shared" si="40"/>
        <v>10.444309285330275</v>
      </c>
      <c r="F178" s="220">
        <f t="shared" si="40"/>
        <v>8.2740429274536567</v>
      </c>
      <c r="G178" s="220">
        <f t="shared" si="40"/>
        <v>7.0136198224097157</v>
      </c>
      <c r="H178" s="220">
        <f t="shared" si="40"/>
        <v>4.1431559160294222</v>
      </c>
      <c r="I178" s="220">
        <f t="shared" si="40"/>
        <v>2.7822347716964542</v>
      </c>
      <c r="J178" s="220">
        <f t="shared" si="40"/>
        <v>2.20410266551607</v>
      </c>
      <c r="K178" s="220">
        <f t="shared" si="40"/>
        <v>1.868341544880894</v>
      </c>
      <c r="L178" s="220">
        <f t="shared" si="40"/>
        <v>1.1036854749531102</v>
      </c>
      <c r="M178" s="220">
        <f t="shared" si="40"/>
        <v>0.74115292006043298</v>
      </c>
      <c r="N178" s="220">
        <f t="shared" si="40"/>
        <v>0.58714567989679423</v>
      </c>
      <c r="O178" s="220">
        <f t="shared" si="40"/>
        <v>0.49770307155436905</v>
      </c>
      <c r="P178" s="220">
        <f t="shared" si="40"/>
        <v>0.29400815521078805</v>
      </c>
    </row>
    <row r="179" spans="2:16" ht="12.75" customHeight="1" x14ac:dyDescent="0.2">
      <c r="B179" s="223" t="s">
        <v>139</v>
      </c>
      <c r="C179" s="224">
        <f t="shared" ref="C179:P179" si="41">100*SQRT(EXP($M42+$N42*LN(C$143*1000)))</f>
        <v>28.796106061665128</v>
      </c>
      <c r="D179" s="220">
        <f t="shared" si="41"/>
        <v>17.32655026987107</v>
      </c>
      <c r="E179" s="220">
        <f t="shared" si="41"/>
        <v>11.798268045696766</v>
      </c>
      <c r="F179" s="220">
        <f t="shared" si="41"/>
        <v>9.4230526620153565</v>
      </c>
      <c r="G179" s="220">
        <f t="shared" si="41"/>
        <v>8.0338628699886687</v>
      </c>
      <c r="H179" s="220">
        <f t="shared" si="41"/>
        <v>4.8339566669195762</v>
      </c>
      <c r="I179" s="220">
        <f t="shared" si="41"/>
        <v>3.2916140598843229</v>
      </c>
      <c r="J179" s="220">
        <f t="shared" si="41"/>
        <v>2.6289496483030939</v>
      </c>
      <c r="K179" s="220">
        <f t="shared" si="41"/>
        <v>2.2413777916905775</v>
      </c>
      <c r="L179" s="220">
        <f t="shared" si="41"/>
        <v>1.3486318218975806</v>
      </c>
      <c r="M179" s="220">
        <f t="shared" si="41"/>
        <v>0.91833166336477234</v>
      </c>
      <c r="N179" s="220">
        <f t="shared" si="41"/>
        <v>0.73345406220353049</v>
      </c>
      <c r="O179" s="220">
        <f t="shared" si="41"/>
        <v>0.62532488870958469</v>
      </c>
      <c r="P179" s="220">
        <f t="shared" si="41"/>
        <v>0.37625653607561543</v>
      </c>
    </row>
    <row r="180" spans="2:16" ht="12.75" customHeight="1" x14ac:dyDescent="0.2">
      <c r="B180" s="225" t="s">
        <v>140</v>
      </c>
      <c r="C180" s="224">
        <f t="shared" ref="C180:P180" si="42">100*SQRT(EXP($M43+$N43*LN(C$143*1000)))</f>
        <v>31.157768485336369</v>
      </c>
      <c r="D180" s="220">
        <f t="shared" si="42"/>
        <v>18.530064812419088</v>
      </c>
      <c r="E180" s="220">
        <f t="shared" si="42"/>
        <v>12.50689466537386</v>
      </c>
      <c r="F180" s="220">
        <f t="shared" si="42"/>
        <v>9.937573146079492</v>
      </c>
      <c r="G180" s="220">
        <f t="shared" si="42"/>
        <v>8.4415470617199801</v>
      </c>
      <c r="H180" s="220">
        <f t="shared" si="42"/>
        <v>5.0203343106671312</v>
      </c>
      <c r="I180" s="220">
        <f t="shared" si="42"/>
        <v>3.388482071924233</v>
      </c>
      <c r="J180" s="220">
        <f t="shared" si="42"/>
        <v>2.6923780318669119</v>
      </c>
      <c r="K180" s="220">
        <f t="shared" si="42"/>
        <v>2.2870609886189359</v>
      </c>
      <c r="L180" s="220">
        <f t="shared" si="42"/>
        <v>1.3601547995649612</v>
      </c>
      <c r="M180" s="220">
        <f t="shared" si="42"/>
        <v>0.91803849468246224</v>
      </c>
      <c r="N180" s="220">
        <f t="shared" si="42"/>
        <v>0.72944363376478083</v>
      </c>
      <c r="O180" s="220">
        <f t="shared" si="42"/>
        <v>0.61963144047163121</v>
      </c>
      <c r="P180" s="220">
        <f t="shared" si="42"/>
        <v>0.36850555447048661</v>
      </c>
    </row>
    <row r="181" spans="2:16" ht="12.75" customHeight="1" x14ac:dyDescent="0.2">
      <c r="B181" s="225" t="s">
        <v>141</v>
      </c>
      <c r="C181" s="224">
        <f t="shared" ref="C181:P181" si="43">100*SQRT(EXP($M44+$N44*LN(C$143*1000)))</f>
        <v>16.89288535175633</v>
      </c>
      <c r="D181" s="220">
        <f t="shared" si="43"/>
        <v>9.9586947403110617</v>
      </c>
      <c r="E181" s="220">
        <f t="shared" si="43"/>
        <v>6.6771526112803281</v>
      </c>
      <c r="F181" s="220">
        <f t="shared" si="43"/>
        <v>5.2848821693919668</v>
      </c>
      <c r="G181" s="220">
        <f t="shared" si="43"/>
        <v>4.476928769978052</v>
      </c>
      <c r="H181" s="220">
        <f t="shared" si="43"/>
        <v>2.6392393049475333</v>
      </c>
      <c r="I181" s="220">
        <f t="shared" si="43"/>
        <v>1.7695696149306464</v>
      </c>
      <c r="J181" s="220">
        <f t="shared" si="43"/>
        <v>1.4005920562075598</v>
      </c>
      <c r="K181" s="220">
        <f t="shared" si="43"/>
        <v>1.1864693801034638</v>
      </c>
      <c r="L181" s="220">
        <f t="shared" si="43"/>
        <v>0.69944749692793262</v>
      </c>
      <c r="M181" s="220">
        <f t="shared" si="43"/>
        <v>0.46896885609528743</v>
      </c>
      <c r="N181" s="220">
        <f t="shared" si="43"/>
        <v>0.37118294127216239</v>
      </c>
      <c r="O181" s="220">
        <f t="shared" si="43"/>
        <v>0.31443645013141452</v>
      </c>
      <c r="P181" s="220">
        <f t="shared" si="43"/>
        <v>0.1853665940946099</v>
      </c>
    </row>
    <row r="182" spans="2:16" ht="12.75" customHeight="1" x14ac:dyDescent="0.2">
      <c r="B182" s="225" t="s">
        <v>142</v>
      </c>
      <c r="C182" s="224">
        <f t="shared" ref="C182:P182" si="44">100*SQRT(EXP($M45+$N45*LN(C$143*1000)))</f>
        <v>14.264851570215601</v>
      </c>
      <c r="D182" s="220">
        <f t="shared" si="44"/>
        <v>8.474864310094846</v>
      </c>
      <c r="E182" s="220">
        <f t="shared" si="44"/>
        <v>5.7156891999516448</v>
      </c>
      <c r="F182" s="220">
        <f t="shared" si="44"/>
        <v>4.5394422280914908</v>
      </c>
      <c r="G182" s="220">
        <f t="shared" si="44"/>
        <v>3.8548231375846371</v>
      </c>
      <c r="H182" s="220">
        <f t="shared" si="44"/>
        <v>2.2901817708819046</v>
      </c>
      <c r="I182" s="220">
        <f t="shared" si="44"/>
        <v>1.5445636336812736</v>
      </c>
      <c r="J182" s="220">
        <f t="shared" si="44"/>
        <v>1.2267037512757923</v>
      </c>
      <c r="K182" s="220">
        <f t="shared" si="44"/>
        <v>1.0416975843677341</v>
      </c>
      <c r="L182" s="220">
        <f t="shared" si="44"/>
        <v>0.61888100526072942</v>
      </c>
      <c r="M182" s="220">
        <f t="shared" si="44"/>
        <v>0.41739092785361431</v>
      </c>
      <c r="N182" s="220">
        <f t="shared" si="44"/>
        <v>0.33149493214869258</v>
      </c>
      <c r="O182" s="220">
        <f t="shared" si="44"/>
        <v>0.28150029678339478</v>
      </c>
      <c r="P182" s="220">
        <f t="shared" si="44"/>
        <v>0.16724161529110398</v>
      </c>
    </row>
    <row r="183" spans="2:16" ht="12.75" customHeight="1" x14ac:dyDescent="0.2">
      <c r="B183" s="225" t="s">
        <v>143</v>
      </c>
      <c r="C183" s="224">
        <f t="shared" ref="C183:P183" si="45">100*SQRT(EXP($M46+$N46*LN(C$143*1000)))</f>
        <v>29.479635408582862</v>
      </c>
      <c r="D183" s="220">
        <f t="shared" si="45"/>
        <v>17.48285267962472</v>
      </c>
      <c r="E183" s="220">
        <f t="shared" si="45"/>
        <v>11.7750199880282</v>
      </c>
      <c r="F183" s="220">
        <f t="shared" si="45"/>
        <v>9.3444224144704595</v>
      </c>
      <c r="G183" s="220">
        <f t="shared" si="45"/>
        <v>7.9306906177876684</v>
      </c>
      <c r="H183" s="220">
        <f t="shared" si="45"/>
        <v>4.7032839381078722</v>
      </c>
      <c r="I183" s="220">
        <f t="shared" si="45"/>
        <v>3.1677474720779393</v>
      </c>
      <c r="J183" s="220">
        <f t="shared" si="45"/>
        <v>2.5138615910259756</v>
      </c>
      <c r="K183" s="220">
        <f t="shared" si="45"/>
        <v>2.1335356697374084</v>
      </c>
      <c r="L183" s="220">
        <f t="shared" si="45"/>
        <v>1.2652900649471317</v>
      </c>
      <c r="M183" s="220">
        <f t="shared" si="45"/>
        <v>0.85219592468280259</v>
      </c>
      <c r="N183" s="220">
        <f t="shared" si="45"/>
        <v>0.67628579044644554</v>
      </c>
      <c r="O183" s="220">
        <f t="shared" si="45"/>
        <v>0.57396949060555635</v>
      </c>
      <c r="P183" s="220">
        <f t="shared" si="45"/>
        <v>0.34039172831610537</v>
      </c>
    </row>
    <row r="184" spans="2:16" ht="12.75" customHeight="1" x14ac:dyDescent="0.2">
      <c r="B184" s="223" t="s">
        <v>144</v>
      </c>
      <c r="C184" s="224">
        <f t="shared" ref="C184:P184" si="46">100*SQRT(EXP($M47+$N47*LN(C$143*1000)))</f>
        <v>34.978002484291011</v>
      </c>
      <c r="D184" s="220">
        <f t="shared" si="46"/>
        <v>21.069549415329377</v>
      </c>
      <c r="E184" s="220">
        <f t="shared" si="46"/>
        <v>14.359058047138074</v>
      </c>
      <c r="F184" s="220">
        <f t="shared" si="46"/>
        <v>11.473939542479577</v>
      </c>
      <c r="G184" s="220">
        <f t="shared" si="46"/>
        <v>9.7858071825243105</v>
      </c>
      <c r="H184" s="220">
        <f t="shared" si="46"/>
        <v>5.8946347234574024</v>
      </c>
      <c r="I184" s="220">
        <f t="shared" si="46"/>
        <v>4.0172383610263092</v>
      </c>
      <c r="J184" s="220">
        <f t="shared" si="46"/>
        <v>3.210067814394872</v>
      </c>
      <c r="K184" s="220">
        <f t="shared" si="46"/>
        <v>2.7377784725286181</v>
      </c>
      <c r="L184" s="220">
        <f t="shared" si="46"/>
        <v>1.6491438823893119</v>
      </c>
      <c r="M184" s="220">
        <f t="shared" si="46"/>
        <v>1.1239040887168685</v>
      </c>
      <c r="N184" s="220">
        <f t="shared" si="46"/>
        <v>0.89808172117900076</v>
      </c>
      <c r="O184" s="220">
        <f t="shared" si="46"/>
        <v>0.76594917770571114</v>
      </c>
      <c r="P184" s="220">
        <f t="shared" si="46"/>
        <v>0.46138152275988853</v>
      </c>
    </row>
    <row r="185" spans="2:16" ht="12.75" customHeight="1" x14ac:dyDescent="0.2">
      <c r="B185" s="225" t="s">
        <v>145</v>
      </c>
      <c r="C185" s="224">
        <f t="shared" ref="C185:P185" si="47">100*SQRT(EXP($M48+$N48*LN(C$143*1000)))</f>
        <v>27.047478638637468</v>
      </c>
      <c r="D185" s="220">
        <f t="shared" si="47"/>
        <v>15.863340993000326</v>
      </c>
      <c r="E185" s="220">
        <f t="shared" si="47"/>
        <v>10.594880755489147</v>
      </c>
      <c r="F185" s="220">
        <f t="shared" si="47"/>
        <v>8.3666764290431601</v>
      </c>
      <c r="G185" s="220">
        <f t="shared" si="47"/>
        <v>7.0761574294195064</v>
      </c>
      <c r="H185" s="220">
        <f t="shared" si="47"/>
        <v>4.1501649644592904</v>
      </c>
      <c r="I185" s="220">
        <f t="shared" si="47"/>
        <v>2.7718311630227821</v>
      </c>
      <c r="J185" s="220">
        <f t="shared" si="47"/>
        <v>2.1888886710626605</v>
      </c>
      <c r="K185" s="220">
        <f t="shared" si="47"/>
        <v>1.8512632779900156</v>
      </c>
      <c r="L185" s="220">
        <f t="shared" si="47"/>
        <v>1.0857655546725871</v>
      </c>
      <c r="M185" s="220">
        <f t="shared" si="47"/>
        <v>0.72516606591571886</v>
      </c>
      <c r="N185" s="220">
        <f t="shared" si="47"/>
        <v>0.57265673591423927</v>
      </c>
      <c r="O185" s="220">
        <f t="shared" si="47"/>
        <v>0.48432722966078606</v>
      </c>
      <c r="P185" s="220">
        <f t="shared" si="47"/>
        <v>0.28405782657053102</v>
      </c>
    </row>
    <row r="186" spans="2:16" ht="12.75" customHeight="1" x14ac:dyDescent="0.2">
      <c r="B186" s="225" t="s">
        <v>146</v>
      </c>
      <c r="C186" s="224">
        <f t="shared" ref="C186:P186" si="48">100*SQRT(EXP($M49+$N49*LN(C$143*1000)))</f>
        <v>26.806895108688032</v>
      </c>
      <c r="D186" s="220">
        <f t="shared" si="48"/>
        <v>15.786997031589072</v>
      </c>
      <c r="E186" s="220">
        <f t="shared" si="48"/>
        <v>10.576728251983159</v>
      </c>
      <c r="F186" s="220">
        <f t="shared" si="48"/>
        <v>8.3675474370170484</v>
      </c>
      <c r="G186" s="220">
        <f t="shared" si="48"/>
        <v>7.086032910024473</v>
      </c>
      <c r="H186" s="220">
        <f t="shared" si="48"/>
        <v>4.1730748772931578</v>
      </c>
      <c r="I186" s="220">
        <f t="shared" si="48"/>
        <v>2.7958122031688877</v>
      </c>
      <c r="J186" s="220">
        <f t="shared" si="48"/>
        <v>2.2118457312752051</v>
      </c>
      <c r="K186" s="220">
        <f t="shared" si="48"/>
        <v>1.8730950450757888</v>
      </c>
      <c r="L186" s="220">
        <f t="shared" si="48"/>
        <v>1.1030947745571611</v>
      </c>
      <c r="M186" s="220">
        <f t="shared" si="48"/>
        <v>0.73903438654788611</v>
      </c>
      <c r="N186" s="220">
        <f t="shared" si="48"/>
        <v>0.58467090575639302</v>
      </c>
      <c r="O186" s="220">
        <f t="shared" si="48"/>
        <v>0.4951268350622654</v>
      </c>
      <c r="P186" s="220">
        <f t="shared" si="48"/>
        <v>0.29158788601574176</v>
      </c>
    </row>
    <row r="187" spans="2:16" ht="12.75" customHeight="1" x14ac:dyDescent="0.2">
      <c r="B187" s="225" t="s">
        <v>147</v>
      </c>
      <c r="C187" s="224">
        <f t="shared" ref="C187:P187" si="49">100*SQRT(EXP($M50+$N50*LN(C$143*1000)))</f>
        <v>41.103814045881052</v>
      </c>
      <c r="D187" s="220">
        <f t="shared" si="49"/>
        <v>24.100776279931893</v>
      </c>
      <c r="E187" s="220">
        <f t="shared" si="49"/>
        <v>16.093201600284964</v>
      </c>
      <c r="F187" s="220">
        <f t="shared" si="49"/>
        <v>12.707107665162043</v>
      </c>
      <c r="G187" s="220">
        <f t="shared" si="49"/>
        <v>10.746174095772599</v>
      </c>
      <c r="H187" s="220">
        <f t="shared" si="49"/>
        <v>6.3009028178826183</v>
      </c>
      <c r="I187" s="220">
        <f t="shared" si="49"/>
        <v>4.2074038667552509</v>
      </c>
      <c r="J187" s="220">
        <f t="shared" si="49"/>
        <v>3.3221440489959018</v>
      </c>
      <c r="K187" s="220">
        <f t="shared" si="49"/>
        <v>2.8094779128708667</v>
      </c>
      <c r="L187" s="220">
        <f t="shared" si="49"/>
        <v>1.6473069522436701</v>
      </c>
      <c r="M187" s="220">
        <f t="shared" si="49"/>
        <v>1.0999829454490624</v>
      </c>
      <c r="N187" s="220">
        <f t="shared" si="49"/>
        <v>0.8685407704962681</v>
      </c>
      <c r="O187" s="220">
        <f t="shared" si="49"/>
        <v>0.73450942377848827</v>
      </c>
      <c r="P187" s="220">
        <f t="shared" si="49"/>
        <v>0.43067164711837574</v>
      </c>
    </row>
    <row r="188" spans="2:16" ht="12.75" customHeight="1" x14ac:dyDescent="0.2">
      <c r="B188" s="225" t="s">
        <v>148</v>
      </c>
      <c r="C188" s="224">
        <f t="shared" ref="C188:P188" si="50">100*SQRT(EXP($M51+$N51*LN(C$143*1000)))</f>
        <v>24.367861025037062</v>
      </c>
      <c r="D188" s="220">
        <f t="shared" si="50"/>
        <v>14.172288120184476</v>
      </c>
      <c r="E188" s="220">
        <f t="shared" si="50"/>
        <v>9.4055417599922073</v>
      </c>
      <c r="F188" s="220">
        <f t="shared" si="50"/>
        <v>7.3999305058670277</v>
      </c>
      <c r="G188" s="220">
        <f t="shared" si="50"/>
        <v>6.2420559791586987</v>
      </c>
      <c r="H188" s="220">
        <f t="shared" si="50"/>
        <v>3.6303644258338359</v>
      </c>
      <c r="I188" s="220">
        <f t="shared" si="50"/>
        <v>2.4093176713320879</v>
      </c>
      <c r="J188" s="220">
        <f t="shared" si="50"/>
        <v>1.8955615518344811</v>
      </c>
      <c r="K188" s="220">
        <f t="shared" si="50"/>
        <v>1.5989611401229529</v>
      </c>
      <c r="L188" s="220">
        <f t="shared" si="50"/>
        <v>0.92995187175098826</v>
      </c>
      <c r="M188" s="220">
        <f t="shared" si="50"/>
        <v>0.61716930183486729</v>
      </c>
      <c r="N188" s="220">
        <f t="shared" si="50"/>
        <v>0.4855658568609954</v>
      </c>
      <c r="O188" s="220">
        <f t="shared" si="50"/>
        <v>0.40958888163766216</v>
      </c>
      <c r="P188" s="220">
        <f t="shared" si="50"/>
        <v>0.23821588753435716</v>
      </c>
    </row>
    <row r="189" spans="2:16" ht="12.75" customHeight="1" x14ac:dyDescent="0.2">
      <c r="B189" s="226" t="s">
        <v>149</v>
      </c>
      <c r="C189" s="227">
        <f t="shared" ref="C189:P189" si="51">100*SQRT(EXP($M52+$N52*LN(C$143*1000)))</f>
        <v>43.913307001314642</v>
      </c>
      <c r="D189" s="228">
        <f t="shared" si="51"/>
        <v>26.271847861352992</v>
      </c>
      <c r="E189" s="228">
        <f t="shared" si="51"/>
        <v>17.812210022333385</v>
      </c>
      <c r="F189" s="228">
        <f t="shared" si="51"/>
        <v>14.190315136874485</v>
      </c>
      <c r="G189" s="228">
        <f t="shared" si="51"/>
        <v>12.076608678388357</v>
      </c>
      <c r="H189" s="228">
        <f t="shared" si="51"/>
        <v>7.2250269347789287</v>
      </c>
      <c r="I189" s="228">
        <f t="shared" si="51"/>
        <v>4.8985399831205552</v>
      </c>
      <c r="J189" s="228">
        <f t="shared" si="51"/>
        <v>3.9024818359936737</v>
      </c>
      <c r="K189" s="228">
        <f t="shared" si="51"/>
        <v>3.3211909357352418</v>
      </c>
      <c r="L189" s="228">
        <f t="shared" si="51"/>
        <v>1.9869563223632596</v>
      </c>
      <c r="M189" s="228">
        <f t="shared" si="51"/>
        <v>1.3471486096416079</v>
      </c>
      <c r="N189" s="228">
        <f t="shared" si="51"/>
        <v>1.0732224290555759</v>
      </c>
      <c r="O189" s="228">
        <f t="shared" si="51"/>
        <v>0.91336148461522737</v>
      </c>
      <c r="P189" s="228">
        <f t="shared" si="51"/>
        <v>0.54643331611332224</v>
      </c>
    </row>
    <row r="190" spans="2:16" ht="12.75" customHeight="1" x14ac:dyDescent="0.2">
      <c r="B190" s="225" t="s">
        <v>150</v>
      </c>
      <c r="C190" s="224">
        <f t="shared" ref="C190:P190" si="52">100*SQRT(EXP($M53+$N53*LN(C$143*1000)))</f>
        <v>23.751688338936912</v>
      </c>
      <c r="D190" s="220">
        <f t="shared" si="52"/>
        <v>13.996775159778615</v>
      </c>
      <c r="E190" s="220">
        <f t="shared" si="52"/>
        <v>9.3819256327238012</v>
      </c>
      <c r="F190" s="220">
        <f t="shared" si="52"/>
        <v>7.4244269925334452</v>
      </c>
      <c r="G190" s="220">
        <f t="shared" si="52"/>
        <v>6.288629171589279</v>
      </c>
      <c r="H190" s="220">
        <f t="shared" si="52"/>
        <v>3.7058640767723916</v>
      </c>
      <c r="I190" s="220">
        <f t="shared" si="52"/>
        <v>2.4840108365226596</v>
      </c>
      <c r="J190" s="220">
        <f t="shared" si="52"/>
        <v>1.9657326039867737</v>
      </c>
      <c r="K190" s="220">
        <f t="shared" si="52"/>
        <v>1.6650124527330217</v>
      </c>
      <c r="L190" s="220">
        <f t="shared" si="52"/>
        <v>0.98118519435653473</v>
      </c>
      <c r="M190" s="220">
        <f t="shared" si="52"/>
        <v>0.65768053142951732</v>
      </c>
      <c r="N190" s="220">
        <f t="shared" si="52"/>
        <v>0.52045830260875936</v>
      </c>
      <c r="O190" s="220">
        <f t="shared" si="52"/>
        <v>0.44083796199664044</v>
      </c>
      <c r="P190" s="220">
        <f t="shared" si="52"/>
        <v>0.25978405189187342</v>
      </c>
    </row>
    <row r="191" spans="2:16" ht="12.75" customHeight="1" x14ac:dyDescent="0.2">
      <c r="B191" s="225" t="s">
        <v>151</v>
      </c>
      <c r="C191" s="224">
        <f t="shared" ref="C191:P191" si="53">100*SQRT(EXP($M54+$N54*LN(C$143*1000)))</f>
        <v>34.61369755788732</v>
      </c>
      <c r="D191" s="220">
        <f t="shared" si="53"/>
        <v>20.001671718822422</v>
      </c>
      <c r="E191" s="220">
        <f t="shared" si="53"/>
        <v>13.209573474494698</v>
      </c>
      <c r="F191" s="220">
        <f t="shared" si="53"/>
        <v>10.363148315913847</v>
      </c>
      <c r="G191" s="220">
        <f t="shared" si="53"/>
        <v>8.7239123724777929</v>
      </c>
      <c r="H191" s="220">
        <f t="shared" si="53"/>
        <v>5.0411497091940403</v>
      </c>
      <c r="I191" s="220">
        <f t="shared" si="53"/>
        <v>3.3292935918381734</v>
      </c>
      <c r="J191" s="220">
        <f t="shared" si="53"/>
        <v>2.6118907886055207</v>
      </c>
      <c r="K191" s="220">
        <f t="shared" si="53"/>
        <v>2.1987436319217792</v>
      </c>
      <c r="L191" s="220">
        <f t="shared" si="53"/>
        <v>1.2705533191304352</v>
      </c>
      <c r="M191" s="220">
        <f t="shared" si="53"/>
        <v>0.83910323388232866</v>
      </c>
      <c r="N191" s="220">
        <f t="shared" si="53"/>
        <v>0.65829160054830138</v>
      </c>
      <c r="O191" s="220">
        <f t="shared" si="53"/>
        <v>0.55416347075749872</v>
      </c>
      <c r="P191" s="220">
        <f t="shared" si="53"/>
        <v>0.32022570839528808</v>
      </c>
    </row>
    <row r="192" spans="2:16" ht="12.75" customHeight="1" x14ac:dyDescent="0.2">
      <c r="B192" s="225" t="s">
        <v>152</v>
      </c>
      <c r="C192" s="224">
        <f t="shared" ref="C192:P192" si="54">100*SQRT(EXP($M55+$N55*LN(C$143*1000)))</f>
        <v>36.870833026443172</v>
      </c>
      <c r="D192" s="220">
        <f t="shared" si="54"/>
        <v>21.702459637511804</v>
      </c>
      <c r="E192" s="220">
        <f t="shared" si="54"/>
        <v>14.534130437602705</v>
      </c>
      <c r="F192" s="220">
        <f t="shared" si="54"/>
        <v>11.495700465068094</v>
      </c>
      <c r="G192" s="220">
        <f t="shared" si="54"/>
        <v>9.7335026124010646</v>
      </c>
      <c r="H192" s="220">
        <f t="shared" si="54"/>
        <v>5.7292154865541338</v>
      </c>
      <c r="I192" s="220">
        <f t="shared" si="54"/>
        <v>3.8368538210657008</v>
      </c>
      <c r="J192" s="220">
        <f t="shared" si="54"/>
        <v>3.0347410493240652</v>
      </c>
      <c r="K192" s="220">
        <f t="shared" si="54"/>
        <v>2.5695398050180094</v>
      </c>
      <c r="L192" s="220">
        <f t="shared" si="54"/>
        <v>1.5124511525245248</v>
      </c>
      <c r="M192" s="220">
        <f t="shared" si="54"/>
        <v>1.0128880642311515</v>
      </c>
      <c r="N192" s="220">
        <f t="shared" si="54"/>
        <v>0.80113893576453443</v>
      </c>
      <c r="O192" s="220">
        <f t="shared" si="54"/>
        <v>0.67833082010580392</v>
      </c>
      <c r="P192" s="220">
        <f t="shared" si="54"/>
        <v>0.39927080664731568</v>
      </c>
    </row>
    <row r="193" spans="2:16" ht="12.75" customHeight="1" x14ac:dyDescent="0.2">
      <c r="B193" s="225" t="s">
        <v>153</v>
      </c>
      <c r="C193" s="224">
        <f t="shared" ref="C193:P193" si="55">100*SQRT(EXP($M56+$N56*LN(C$143*1000)))</f>
        <v>48.401438381377709</v>
      </c>
      <c r="D193" s="220">
        <f t="shared" si="55"/>
        <v>28.264015140200343</v>
      </c>
      <c r="E193" s="220">
        <f t="shared" si="55"/>
        <v>18.814982234070399</v>
      </c>
      <c r="F193" s="220">
        <f t="shared" si="55"/>
        <v>14.829392625928337</v>
      </c>
      <c r="G193" s="220">
        <f t="shared" si="55"/>
        <v>12.524885608516403</v>
      </c>
      <c r="H193" s="220">
        <f t="shared" si="55"/>
        <v>7.3139057083185106</v>
      </c>
      <c r="I193" s="220">
        <f t="shared" si="55"/>
        <v>4.8687706003933151</v>
      </c>
      <c r="J193" s="220">
        <f t="shared" si="55"/>
        <v>3.8374158391745392</v>
      </c>
      <c r="K193" s="220">
        <f t="shared" si="55"/>
        <v>3.2410763967456337</v>
      </c>
      <c r="L193" s="220">
        <f t="shared" si="55"/>
        <v>1.8926262402856526</v>
      </c>
      <c r="M193" s="220">
        <f t="shared" si="55"/>
        <v>1.2598963349712393</v>
      </c>
      <c r="N193" s="220">
        <f t="shared" si="55"/>
        <v>0.99301169604212092</v>
      </c>
      <c r="O193" s="220">
        <f t="shared" si="55"/>
        <v>0.83869637918281525</v>
      </c>
      <c r="P193" s="220">
        <f t="shared" si="55"/>
        <v>0.48975666740463419</v>
      </c>
    </row>
    <row r="194" spans="2:16" ht="12.75" customHeight="1" x14ac:dyDescent="0.2">
      <c r="B194" s="225" t="s">
        <v>154</v>
      </c>
      <c r="C194" s="224">
        <f t="shared" ref="C194:P194" si="56">100*SQRT(EXP($M57+$N57*LN(C$143*1000)))</f>
        <v>51.832150763859119</v>
      </c>
      <c r="D194" s="220">
        <f t="shared" si="56"/>
        <v>30.098704480379862</v>
      </c>
      <c r="E194" s="220">
        <f t="shared" si="56"/>
        <v>19.951786623471737</v>
      </c>
      <c r="F194" s="220">
        <f t="shared" si="56"/>
        <v>15.686547575105703</v>
      </c>
      <c r="G194" s="220">
        <f t="shared" si="56"/>
        <v>13.225612076693668</v>
      </c>
      <c r="H194" s="220">
        <f t="shared" si="56"/>
        <v>7.6800554019477438</v>
      </c>
      <c r="I194" s="220">
        <f t="shared" si="56"/>
        <v>5.0909442542946621</v>
      </c>
      <c r="J194" s="220">
        <f t="shared" si="56"/>
        <v>4.002615943840131</v>
      </c>
      <c r="K194" s="220">
        <f t="shared" si="56"/>
        <v>3.3746779214330695</v>
      </c>
      <c r="L194" s="220">
        <f t="shared" si="56"/>
        <v>1.9596607892354796</v>
      </c>
      <c r="M194" s="220">
        <f t="shared" si="56"/>
        <v>1.2990171702140023</v>
      </c>
      <c r="N194" s="220">
        <f t="shared" si="56"/>
        <v>1.0213167886162653</v>
      </c>
      <c r="O194" s="220">
        <f t="shared" si="56"/>
        <v>0.86109066312905713</v>
      </c>
      <c r="P194" s="220">
        <f t="shared" si="56"/>
        <v>0.50003160236228172</v>
      </c>
    </row>
    <row r="195" spans="2:16" ht="12.75" customHeight="1" x14ac:dyDescent="0.2">
      <c r="B195" s="225" t="s">
        <v>155</v>
      </c>
      <c r="C195" s="224">
        <f t="shared" ref="C195:P195" si="57">100*SQRT(EXP($M58+$N58*LN(C$143*1000)))</f>
        <v>31.501887114384701</v>
      </c>
      <c r="D195" s="220">
        <f t="shared" si="57"/>
        <v>18.29812017582131</v>
      </c>
      <c r="E195" s="220">
        <f t="shared" si="57"/>
        <v>12.131995714554041</v>
      </c>
      <c r="F195" s="220">
        <f t="shared" si="57"/>
        <v>9.5396297193403718</v>
      </c>
      <c r="G195" s="220">
        <f t="shared" si="57"/>
        <v>8.0437399363266167</v>
      </c>
      <c r="H195" s="220">
        <f t="shared" si="57"/>
        <v>4.6722699336557687</v>
      </c>
      <c r="I195" s="220">
        <f t="shared" si="57"/>
        <v>3.0978023025147858</v>
      </c>
      <c r="J195" s="220">
        <f t="shared" si="57"/>
        <v>2.4358636126337752</v>
      </c>
      <c r="K195" s="220">
        <f t="shared" si="57"/>
        <v>2.053900832300013</v>
      </c>
      <c r="L195" s="220">
        <f t="shared" si="57"/>
        <v>1.1930245360279941</v>
      </c>
      <c r="M195" s="220">
        <f t="shared" si="57"/>
        <v>0.79099756802202792</v>
      </c>
      <c r="N195" s="220">
        <f t="shared" si="57"/>
        <v>0.62197713264740173</v>
      </c>
      <c r="O195" s="220">
        <f t="shared" si="57"/>
        <v>0.52444617333677435</v>
      </c>
      <c r="P195" s="220">
        <f t="shared" si="57"/>
        <v>0.30462870591279323</v>
      </c>
    </row>
    <row r="196" spans="2:16" ht="12.75" customHeight="1" x14ac:dyDescent="0.2">
      <c r="B196" s="229" t="s">
        <v>1</v>
      </c>
      <c r="C196" s="227">
        <f t="shared" ref="C196:P196" si="58">100*SQRT(EXP($M59+$N59*LN(C$143*1000)))</f>
        <v>34.202742303713976</v>
      </c>
      <c r="D196" s="228">
        <f t="shared" si="58"/>
        <v>19.551160166032631</v>
      </c>
      <c r="E196" s="228">
        <f t="shared" si="58"/>
        <v>12.806620962477492</v>
      </c>
      <c r="F196" s="228">
        <f t="shared" si="58"/>
        <v>9.9989576516555676</v>
      </c>
      <c r="G196" s="228">
        <f t="shared" si="58"/>
        <v>8.3887369897113011</v>
      </c>
      <c r="H196" s="228">
        <f t="shared" si="58"/>
        <v>4.795216097592232</v>
      </c>
      <c r="I196" s="228">
        <f t="shared" si="58"/>
        <v>3.1410164140400383</v>
      </c>
      <c r="J196" s="228">
        <f t="shared" si="58"/>
        <v>2.4523947573025997</v>
      </c>
      <c r="K196" s="228">
        <f t="shared" si="58"/>
        <v>2.0574639208069971</v>
      </c>
      <c r="L196" s="228">
        <f t="shared" si="58"/>
        <v>1.1760988722580603</v>
      </c>
      <c r="M196" s="228">
        <f t="shared" si="58"/>
        <v>0.77038151922943554</v>
      </c>
      <c r="N196" s="228">
        <f t="shared" si="58"/>
        <v>0.60148670043116614</v>
      </c>
      <c r="O196" s="228">
        <f t="shared" si="58"/>
        <v>0.50462397266888004</v>
      </c>
      <c r="P196" s="228">
        <f t="shared" si="58"/>
        <v>0.28845593799645791</v>
      </c>
    </row>
    <row r="197" spans="2:16" ht="12.75" customHeight="1" x14ac:dyDescent="0.2">
      <c r="B197" s="225" t="s">
        <v>156</v>
      </c>
      <c r="C197" s="224">
        <f t="shared" ref="C197:P197" si="59">100*SQRT(EXP($M60+$N60*LN(C$143*1000)))</f>
        <v>36.706253344527553</v>
      </c>
      <c r="D197" s="220">
        <f t="shared" si="59"/>
        <v>21.356625954780622</v>
      </c>
      <c r="E197" s="220">
        <f t="shared" si="59"/>
        <v>14.177677707294462</v>
      </c>
      <c r="F197" s="220">
        <f t="shared" si="59"/>
        <v>11.156402125938945</v>
      </c>
      <c r="G197" s="220">
        <f t="shared" si="59"/>
        <v>9.4119054946935456</v>
      </c>
      <c r="H197" s="220">
        <f t="shared" si="59"/>
        <v>5.4760845048731257</v>
      </c>
      <c r="I197" s="220">
        <f t="shared" si="59"/>
        <v>3.6353196133315864</v>
      </c>
      <c r="J197" s="220">
        <f t="shared" si="59"/>
        <v>2.8606298083481829</v>
      </c>
      <c r="K197" s="220">
        <f t="shared" si="59"/>
        <v>2.4133208096611529</v>
      </c>
      <c r="L197" s="220">
        <f t="shared" si="59"/>
        <v>1.4041310442953627</v>
      </c>
      <c r="M197" s="220">
        <f t="shared" si="59"/>
        <v>0.93213775654343356</v>
      </c>
      <c r="N197" s="220">
        <f t="shared" si="59"/>
        <v>0.73349838129122069</v>
      </c>
      <c r="O197" s="220">
        <f t="shared" si="59"/>
        <v>0.61880320978862569</v>
      </c>
      <c r="P197" s="220">
        <f t="shared" si="59"/>
        <v>0.36003534784744234</v>
      </c>
    </row>
    <row r="198" spans="2:16" ht="12.75" customHeight="1" x14ac:dyDescent="0.2">
      <c r="B198" s="225" t="s">
        <v>157</v>
      </c>
      <c r="C198" s="224">
        <f t="shared" ref="C198:P198" si="60">100*SQRT(EXP($M61+$N61*LN(C$143*1000)))</f>
        <v>34.718692284106531</v>
      </c>
      <c r="D198" s="220">
        <f t="shared" si="60"/>
        <v>20.19048471489506</v>
      </c>
      <c r="E198" s="220">
        <f t="shared" si="60"/>
        <v>13.398647202535569</v>
      </c>
      <c r="F198" s="220">
        <f t="shared" si="60"/>
        <v>10.541136592051986</v>
      </c>
      <c r="G198" s="220">
        <f t="shared" si="60"/>
        <v>8.8915025762395175</v>
      </c>
      <c r="H198" s="220">
        <f t="shared" si="60"/>
        <v>5.1708095854807388</v>
      </c>
      <c r="I198" s="220">
        <f t="shared" si="60"/>
        <v>3.4314111011032109</v>
      </c>
      <c r="J198" s="220">
        <f t="shared" si="60"/>
        <v>2.6995988903542019</v>
      </c>
      <c r="K198" s="220">
        <f t="shared" si="60"/>
        <v>2.2771254578463935</v>
      </c>
      <c r="L198" s="220">
        <f t="shared" si="60"/>
        <v>1.3242511087202724</v>
      </c>
      <c r="M198" s="220">
        <f t="shared" si="60"/>
        <v>0.87878887821944518</v>
      </c>
      <c r="N198" s="220">
        <f t="shared" si="60"/>
        <v>0.69137081235591413</v>
      </c>
      <c r="O198" s="220">
        <f t="shared" si="60"/>
        <v>0.58317481284081929</v>
      </c>
      <c r="P198" s="220">
        <f t="shared" si="60"/>
        <v>0.33914244374245894</v>
      </c>
    </row>
    <row r="199" spans="2:16" ht="12.75" customHeight="1" x14ac:dyDescent="0.2">
      <c r="B199" s="223" t="s">
        <v>158</v>
      </c>
      <c r="C199" s="224">
        <f t="shared" ref="C199:P199" si="61">100*SQRT(EXP($M62+$N62*LN(C$143*1000)))</f>
        <v>38.979139602585164</v>
      </c>
      <c r="D199" s="220">
        <f t="shared" si="61"/>
        <v>23.420343620595656</v>
      </c>
      <c r="E199" s="220">
        <f t="shared" si="61"/>
        <v>15.930610914323214</v>
      </c>
      <c r="F199" s="220">
        <f t="shared" si="61"/>
        <v>12.715475920962449</v>
      </c>
      <c r="G199" s="220">
        <f t="shared" si="61"/>
        <v>10.836064927774085</v>
      </c>
      <c r="H199" s="220">
        <f t="shared" si="61"/>
        <v>6.5107738829289827</v>
      </c>
      <c r="I199" s="220">
        <f t="shared" si="61"/>
        <v>4.4286542998826048</v>
      </c>
      <c r="J199" s="220">
        <f t="shared" si="61"/>
        <v>3.5348579797271609</v>
      </c>
      <c r="K199" s="220">
        <f t="shared" si="61"/>
        <v>3.012388275269887</v>
      </c>
      <c r="L199" s="220">
        <f t="shared" si="61"/>
        <v>1.8099724428190096</v>
      </c>
      <c r="M199" s="220">
        <f t="shared" si="61"/>
        <v>1.2311504570257643</v>
      </c>
      <c r="N199" s="220">
        <f t="shared" si="61"/>
        <v>0.98267819580716032</v>
      </c>
      <c r="O199" s="220">
        <f t="shared" si="61"/>
        <v>0.83743343930364789</v>
      </c>
      <c r="P199" s="220">
        <f t="shared" si="61"/>
        <v>0.50316602951820621</v>
      </c>
    </row>
    <row r="200" spans="2:16" ht="12.75" customHeight="1" x14ac:dyDescent="0.2">
      <c r="B200" s="225" t="s">
        <v>159</v>
      </c>
      <c r="C200" s="224">
        <f t="shared" ref="C200:P200" si="62">100*SQRT(EXP($M63+$N63*LN(C$143*1000)))</f>
        <v>24.349378023532704</v>
      </c>
      <c r="D200" s="220">
        <f t="shared" si="62"/>
        <v>13.882800019228656</v>
      </c>
      <c r="E200" s="220">
        <f t="shared" si="62"/>
        <v>9.0759066421234529</v>
      </c>
      <c r="F200" s="220">
        <f t="shared" si="62"/>
        <v>7.0780482504429827</v>
      </c>
      <c r="G200" s="220">
        <f t="shared" si="62"/>
        <v>5.9333910495324789</v>
      </c>
      <c r="H200" s="220">
        <f t="shared" si="62"/>
        <v>3.3829234281438842</v>
      </c>
      <c r="I200" s="220">
        <f t="shared" si="62"/>
        <v>2.2115925583283058</v>
      </c>
      <c r="J200" s="220">
        <f t="shared" si="62"/>
        <v>1.724759790445126</v>
      </c>
      <c r="K200" s="220">
        <f t="shared" si="62"/>
        <v>1.4458327975625422</v>
      </c>
      <c r="L200" s="220">
        <f t="shared" si="62"/>
        <v>0.82434169654779976</v>
      </c>
      <c r="M200" s="220">
        <f t="shared" si="62"/>
        <v>0.53891493565526383</v>
      </c>
      <c r="N200" s="220">
        <f t="shared" si="62"/>
        <v>0.4202848341066534</v>
      </c>
      <c r="O200" s="220">
        <f t="shared" si="62"/>
        <v>0.35231665350495345</v>
      </c>
      <c r="P200" s="220">
        <f t="shared" si="62"/>
        <v>0.20087337094713653</v>
      </c>
    </row>
    <row r="201" spans="2:16" ht="12.75" customHeight="1" x14ac:dyDescent="0.2">
      <c r="B201" s="225" t="s">
        <v>160</v>
      </c>
      <c r="C201" s="224">
        <f t="shared" ref="C201:P201" si="63">100*SQRT(EXP($M64+$N64*LN(C$143*1000)))</f>
        <v>33.526661705888749</v>
      </c>
      <c r="D201" s="220">
        <f t="shared" si="63"/>
        <v>19.615369865931253</v>
      </c>
      <c r="E201" s="220">
        <f t="shared" si="63"/>
        <v>13.076598272446452</v>
      </c>
      <c r="F201" s="220">
        <f t="shared" si="63"/>
        <v>10.315300393197516</v>
      </c>
      <c r="G201" s="220">
        <f t="shared" si="63"/>
        <v>8.7175222056834514</v>
      </c>
      <c r="H201" s="220">
        <f t="shared" si="63"/>
        <v>5.1003414500082807</v>
      </c>
      <c r="I201" s="220">
        <f t="shared" si="63"/>
        <v>3.4001457352024791</v>
      </c>
      <c r="J201" s="220">
        <f t="shared" si="63"/>
        <v>2.6821596801031937</v>
      </c>
      <c r="K201" s="220">
        <f t="shared" si="63"/>
        <v>2.2667092260258039</v>
      </c>
      <c r="L201" s="220">
        <f t="shared" si="63"/>
        <v>1.3261785571453242</v>
      </c>
      <c r="M201" s="220">
        <f t="shared" si="63"/>
        <v>0.88409774313979117</v>
      </c>
      <c r="N201" s="220">
        <f t="shared" si="63"/>
        <v>0.69740873026978278</v>
      </c>
      <c r="O201" s="220">
        <f t="shared" si="63"/>
        <v>0.5893842991304078</v>
      </c>
      <c r="P201" s="220">
        <f t="shared" si="63"/>
        <v>0.34482976927538828</v>
      </c>
    </row>
    <row r="202" spans="2:16" ht="12.75" customHeight="1" x14ac:dyDescent="0.2">
      <c r="B202" s="225" t="s">
        <v>161</v>
      </c>
      <c r="C202" s="224">
        <f t="shared" ref="C202:P202" si="64">100*SQRT(EXP($M65+$N65*LN(C$143*1000)))</f>
        <v>30.989521705497442</v>
      </c>
      <c r="D202" s="220">
        <f t="shared" si="64"/>
        <v>18.512574362330312</v>
      </c>
      <c r="E202" s="220">
        <f t="shared" si="64"/>
        <v>12.53741335581633</v>
      </c>
      <c r="F202" s="220">
        <f t="shared" si="64"/>
        <v>9.9815469076583394</v>
      </c>
      <c r="G202" s="220">
        <f t="shared" si="64"/>
        <v>8.4908090348821386</v>
      </c>
      <c r="H202" s="220">
        <f t="shared" si="64"/>
        <v>5.0722542654382838</v>
      </c>
      <c r="I202" s="220">
        <f t="shared" si="64"/>
        <v>3.4351218327042758</v>
      </c>
      <c r="J202" s="220">
        <f t="shared" si="64"/>
        <v>2.7348408107444513</v>
      </c>
      <c r="K202" s="220">
        <f t="shared" si="64"/>
        <v>2.3263940228560207</v>
      </c>
      <c r="L202" s="220">
        <f t="shared" si="64"/>
        <v>1.3897453066067438</v>
      </c>
      <c r="M202" s="220">
        <f t="shared" si="64"/>
        <v>0.94118792055678036</v>
      </c>
      <c r="N202" s="220">
        <f t="shared" si="64"/>
        <v>0.74931814971232813</v>
      </c>
      <c r="O202" s="220">
        <f t="shared" si="64"/>
        <v>0.63740794632714848</v>
      </c>
      <c r="P202" s="220">
        <f t="shared" si="64"/>
        <v>0.3807758673289971</v>
      </c>
    </row>
    <row r="203" spans="2:16" ht="12.75" customHeight="1" x14ac:dyDescent="0.2">
      <c r="B203" s="225" t="s">
        <v>162</v>
      </c>
      <c r="C203" s="224">
        <f t="shared" ref="C203:P203" si="65">100*SQRT(EXP($M66+$N66*LN(C$143*1000)))</f>
        <v>50.632782281343047</v>
      </c>
      <c r="D203" s="220">
        <f t="shared" si="65"/>
        <v>29.396903933112096</v>
      </c>
      <c r="E203" s="220">
        <f t="shared" si="65"/>
        <v>19.483904529622905</v>
      </c>
      <c r="F203" s="220">
        <f t="shared" si="65"/>
        <v>15.317458594969569</v>
      </c>
      <c r="G203" s="220">
        <f t="shared" si="65"/>
        <v>12.913691067033112</v>
      </c>
      <c r="H203" s="220">
        <f t="shared" si="65"/>
        <v>7.4975641988242456</v>
      </c>
      <c r="I203" s="220">
        <f t="shared" si="65"/>
        <v>4.9692928679494939</v>
      </c>
      <c r="J203" s="220">
        <f t="shared" si="65"/>
        <v>3.9066572942485598</v>
      </c>
      <c r="K203" s="220">
        <f t="shared" si="65"/>
        <v>3.293585883709556</v>
      </c>
      <c r="L203" s="220">
        <f t="shared" si="65"/>
        <v>1.9122241254859955</v>
      </c>
      <c r="M203" s="220">
        <f t="shared" si="65"/>
        <v>1.2673985119312019</v>
      </c>
      <c r="N203" s="220">
        <f t="shared" si="65"/>
        <v>0.99637750740959619</v>
      </c>
      <c r="O203" s="220">
        <f t="shared" si="65"/>
        <v>0.84001606644157445</v>
      </c>
      <c r="P203" s="220">
        <f t="shared" si="65"/>
        <v>0.48770520786792287</v>
      </c>
    </row>
    <row r="204" spans="2:16" ht="12.75" customHeight="1" x14ac:dyDescent="0.2">
      <c r="B204" s="225" t="s">
        <v>163</v>
      </c>
      <c r="C204" s="224">
        <f t="shared" ref="C204:P204" si="66">100*SQRT(EXP($M67+$N67*LN(C$143*1000)))</f>
        <v>30.585061062203163</v>
      </c>
      <c r="D204" s="220">
        <f t="shared" si="66"/>
        <v>18.080277853661077</v>
      </c>
      <c r="E204" s="220">
        <f t="shared" si="66"/>
        <v>12.147855047198455</v>
      </c>
      <c r="F204" s="220">
        <f t="shared" si="66"/>
        <v>9.6266096158913061</v>
      </c>
      <c r="G204" s="220">
        <f t="shared" si="66"/>
        <v>8.1619532311481358</v>
      </c>
      <c r="H204" s="220">
        <f t="shared" si="66"/>
        <v>4.8249170386686524</v>
      </c>
      <c r="I204" s="220">
        <f t="shared" si="66"/>
        <v>3.2417860651757842</v>
      </c>
      <c r="J204" s="220">
        <f t="shared" si="66"/>
        <v>2.5689645444757518</v>
      </c>
      <c r="K204" s="220">
        <f t="shared" si="66"/>
        <v>2.1781052001813732</v>
      </c>
      <c r="L204" s="220">
        <f t="shared" si="66"/>
        <v>1.2875811211784638</v>
      </c>
      <c r="M204" s="220">
        <f t="shared" si="66"/>
        <v>0.86510555579863735</v>
      </c>
      <c r="N204" s="220">
        <f t="shared" si="66"/>
        <v>0.68555588042950488</v>
      </c>
      <c r="O204" s="220">
        <f t="shared" si="66"/>
        <v>0.58125085119971753</v>
      </c>
      <c r="P204" s="220">
        <f t="shared" si="66"/>
        <v>0.34360490145808698</v>
      </c>
    </row>
    <row r="205" spans="2:16" ht="12.75" customHeight="1" x14ac:dyDescent="0.2">
      <c r="B205" s="225" t="s">
        <v>164</v>
      </c>
      <c r="C205" s="224">
        <f t="shared" ref="C205:P205" si="67">100*SQRT(EXP($M68+$N68*LN(C$143*1000)))</f>
        <v>36.644030351137253</v>
      </c>
      <c r="D205" s="220">
        <f t="shared" si="67"/>
        <v>20.922861271644802</v>
      </c>
      <c r="E205" s="220">
        <f t="shared" si="67"/>
        <v>13.693345933680682</v>
      </c>
      <c r="F205" s="220">
        <f t="shared" si="67"/>
        <v>10.685903770579102</v>
      </c>
      <c r="G205" s="220">
        <f t="shared" si="67"/>
        <v>8.9618585347867548</v>
      </c>
      <c r="H205" s="220">
        <f t="shared" si="67"/>
        <v>5.1170059914992416</v>
      </c>
      <c r="I205" s="220">
        <f t="shared" si="67"/>
        <v>3.3489173529662049</v>
      </c>
      <c r="J205" s="220">
        <f t="shared" si="67"/>
        <v>2.6134013368783919</v>
      </c>
      <c r="K205" s="220">
        <f t="shared" si="67"/>
        <v>2.1917596843993912</v>
      </c>
      <c r="L205" s="220">
        <f t="shared" si="67"/>
        <v>1.2514421415451447</v>
      </c>
      <c r="M205" s="220">
        <f t="shared" si="67"/>
        <v>0.8190290007508485</v>
      </c>
      <c r="N205" s="220">
        <f t="shared" si="67"/>
        <v>0.6391473004278817</v>
      </c>
      <c r="O205" s="220">
        <f t="shared" si="67"/>
        <v>0.53602838021955312</v>
      </c>
      <c r="P205" s="220">
        <f t="shared" si="67"/>
        <v>0.30605933161634641</v>
      </c>
    </row>
    <row r="206" spans="2:16" ht="12.75" customHeight="1" x14ac:dyDescent="0.2">
      <c r="B206" s="225" t="s">
        <v>165</v>
      </c>
      <c r="C206" s="224">
        <f t="shared" ref="C206:P206" si="68">100*SQRT(EXP($M69+$N69*LN(C$143*1000)))</f>
        <v>33.421399457569301</v>
      </c>
      <c r="D206" s="220">
        <f t="shared" si="68"/>
        <v>19.154105248662894</v>
      </c>
      <c r="E206" s="220">
        <f t="shared" si="68"/>
        <v>12.5711613431967</v>
      </c>
      <c r="F206" s="220">
        <f t="shared" si="68"/>
        <v>9.8263826945749191</v>
      </c>
      <c r="G206" s="220">
        <f t="shared" si="68"/>
        <v>8.2506645685115032</v>
      </c>
      <c r="H206" s="220">
        <f t="shared" si="68"/>
        <v>4.7285302255914843</v>
      </c>
      <c r="I206" s="220">
        <f t="shared" si="68"/>
        <v>3.1034138953706791</v>
      </c>
      <c r="J206" s="220">
        <f t="shared" si="68"/>
        <v>2.4258166579078484</v>
      </c>
      <c r="K206" s="220">
        <f t="shared" si="68"/>
        <v>2.0368227221758031</v>
      </c>
      <c r="L206" s="220">
        <f t="shared" si="68"/>
        <v>1.1673214595024264</v>
      </c>
      <c r="M206" s="220">
        <f t="shared" si="68"/>
        <v>0.76613270190761151</v>
      </c>
      <c r="N206" s="220">
        <f t="shared" si="68"/>
        <v>0.59885581914411279</v>
      </c>
      <c r="O206" s="220">
        <f t="shared" si="68"/>
        <v>0.50282577447214016</v>
      </c>
      <c r="P206" s="220">
        <f t="shared" si="68"/>
        <v>0.28817398320519821</v>
      </c>
    </row>
    <row r="207" spans="2:16" ht="12.75" customHeight="1" x14ac:dyDescent="0.2">
      <c r="B207" s="225" t="s">
        <v>166</v>
      </c>
      <c r="C207" s="224">
        <f t="shared" ref="C207:P207" si="69">100*SQRT(EXP($M70+$N70*LN(C$143*1000)))</f>
        <v>24.489628469158632</v>
      </c>
      <c r="D207" s="220">
        <f t="shared" si="69"/>
        <v>14.056747709164128</v>
      </c>
      <c r="E207" s="220">
        <f t="shared" si="69"/>
        <v>9.2363790671518498</v>
      </c>
      <c r="F207" s="220">
        <f t="shared" si="69"/>
        <v>7.2246110829580212</v>
      </c>
      <c r="G207" s="220">
        <f t="shared" si="69"/>
        <v>6.0690210877515893</v>
      </c>
      <c r="H207" s="220">
        <f t="shared" si="69"/>
        <v>3.4835439982096177</v>
      </c>
      <c r="I207" s="220">
        <f t="shared" si="69"/>
        <v>2.2889599735498902</v>
      </c>
      <c r="J207" s="220">
        <f t="shared" si="69"/>
        <v>1.7904035199429267</v>
      </c>
      <c r="K207" s="220">
        <f t="shared" si="69"/>
        <v>1.5040251431319052</v>
      </c>
      <c r="L207" s="220">
        <f t="shared" si="69"/>
        <v>0.863292067165077</v>
      </c>
      <c r="M207" s="220">
        <f t="shared" si="69"/>
        <v>0.5672501878086218</v>
      </c>
      <c r="N207" s="220">
        <f t="shared" si="69"/>
        <v>0.44369789977837093</v>
      </c>
      <c r="O207" s="220">
        <f t="shared" si="69"/>
        <v>0.37272759452727361</v>
      </c>
      <c r="P207" s="220">
        <f t="shared" si="69"/>
        <v>0.21394108804515941</v>
      </c>
    </row>
    <row r="208" spans="2:16" ht="12.75" customHeight="1" x14ac:dyDescent="0.2">
      <c r="B208" s="225" t="s">
        <v>167</v>
      </c>
      <c r="C208" s="224">
        <f t="shared" ref="C208:P208" si="70">100*SQRT(EXP($M71+$N71*LN(C$143*1000)))</f>
        <v>25.396826570754715</v>
      </c>
      <c r="D208" s="220">
        <f t="shared" si="70"/>
        <v>14.54427015099284</v>
      </c>
      <c r="E208" s="220">
        <f t="shared" si="70"/>
        <v>9.5402508249903519</v>
      </c>
      <c r="F208" s="220">
        <f t="shared" si="70"/>
        <v>7.4547718839998058</v>
      </c>
      <c r="G208" s="220">
        <f t="shared" si="70"/>
        <v>6.2578860856428777</v>
      </c>
      <c r="H208" s="220">
        <f t="shared" si="70"/>
        <v>3.5837700253675595</v>
      </c>
      <c r="I208" s="220">
        <f t="shared" si="70"/>
        <v>2.3507583801827718</v>
      </c>
      <c r="J208" s="220">
        <f t="shared" si="70"/>
        <v>1.8368874990958299</v>
      </c>
      <c r="K208" s="220">
        <f t="shared" si="70"/>
        <v>1.5419697477470691</v>
      </c>
      <c r="L208" s="220">
        <f t="shared" si="70"/>
        <v>0.8830561768578169</v>
      </c>
      <c r="M208" s="220">
        <f t="shared" si="70"/>
        <v>0.57923686319904621</v>
      </c>
      <c r="N208" s="220">
        <f t="shared" si="70"/>
        <v>0.45261689248687592</v>
      </c>
      <c r="O208" s="220">
        <f t="shared" si="70"/>
        <v>0.37994790420076829</v>
      </c>
      <c r="P208" s="220">
        <f t="shared" si="70"/>
        <v>0.21758879782102278</v>
      </c>
    </row>
    <row r="209" spans="2:16" ht="12.75" customHeight="1" x14ac:dyDescent="0.2">
      <c r="B209" s="225" t="s">
        <v>168</v>
      </c>
      <c r="C209" s="224">
        <f t="shared" ref="C209:P209" si="71">100*SQRT(EXP($M72+$N72*LN(C$143*1000)))</f>
        <v>21.115358767738527</v>
      </c>
      <c r="D209" s="220">
        <f t="shared" si="71"/>
        <v>13.257382113876895</v>
      </c>
      <c r="E209" s="220">
        <f t="shared" si="71"/>
        <v>9.3227544252943293</v>
      </c>
      <c r="F209" s="220">
        <f t="shared" si="71"/>
        <v>7.5874451363078856</v>
      </c>
      <c r="G209" s="220">
        <f t="shared" si="71"/>
        <v>6.5558757624832946</v>
      </c>
      <c r="H209" s="220">
        <f t="shared" si="71"/>
        <v>4.1161389219271882</v>
      </c>
      <c r="I209" s="220">
        <f t="shared" si="71"/>
        <v>2.8945195982060445</v>
      </c>
      <c r="J209" s="220">
        <f t="shared" si="71"/>
        <v>2.3557424818323418</v>
      </c>
      <c r="K209" s="220">
        <f t="shared" si="71"/>
        <v>2.0354618401645599</v>
      </c>
      <c r="L209" s="220">
        <f t="shared" si="71"/>
        <v>1.2779747524113081</v>
      </c>
      <c r="M209" s="220">
        <f t="shared" si="71"/>
        <v>0.89868758976072383</v>
      </c>
      <c r="N209" s="220">
        <f t="shared" si="71"/>
        <v>0.73140860210687986</v>
      </c>
      <c r="O209" s="220">
        <f t="shared" si="71"/>
        <v>0.63196818439962843</v>
      </c>
      <c r="P209" s="220">
        <f t="shared" si="71"/>
        <v>0.39678434056255429</v>
      </c>
    </row>
    <row r="210" spans="2:16" ht="12.75" customHeight="1" x14ac:dyDescent="0.2">
      <c r="B210" s="223" t="s">
        <v>169</v>
      </c>
      <c r="C210" s="224">
        <f t="shared" ref="C210:P210" si="72">100*SQRT(EXP($M73+$N73*LN(C$143*1000)))</f>
        <v>28.528823290096835</v>
      </c>
      <c r="D210" s="220">
        <f t="shared" si="72"/>
        <v>17.013711157798113</v>
      </c>
      <c r="E210" s="220">
        <f t="shared" si="72"/>
        <v>11.507549646661635</v>
      </c>
      <c r="F210" s="220">
        <f t="shared" si="72"/>
        <v>9.1547554858231468</v>
      </c>
      <c r="G210" s="220">
        <f t="shared" si="72"/>
        <v>7.7833517709442832</v>
      </c>
      <c r="H210" s="220">
        <f t="shared" si="72"/>
        <v>4.6417511694690363</v>
      </c>
      <c r="I210" s="220">
        <f t="shared" si="72"/>
        <v>3.1395373728107621</v>
      </c>
      <c r="J210" s="220">
        <f t="shared" si="72"/>
        <v>2.4976383217276967</v>
      </c>
      <c r="K210" s="220">
        <f t="shared" si="72"/>
        <v>2.123486278219219</v>
      </c>
      <c r="L210" s="220">
        <f t="shared" si="72"/>
        <v>1.2663817858099562</v>
      </c>
      <c r="M210" s="220">
        <f t="shared" si="72"/>
        <v>0.85654159381662653</v>
      </c>
      <c r="N210" s="220">
        <f t="shared" si="72"/>
        <v>0.68141603517680749</v>
      </c>
      <c r="O210" s="220">
        <f t="shared" si="72"/>
        <v>0.57933832447589007</v>
      </c>
      <c r="P210" s="220">
        <f t="shared" si="72"/>
        <v>0.34549952569186565</v>
      </c>
    </row>
    <row r="211" spans="2:16" ht="12.75" customHeight="1" x14ac:dyDescent="0.2">
      <c r="B211" s="225" t="s">
        <v>170</v>
      </c>
      <c r="C211" s="224">
        <f t="shared" ref="C211:P211" si="73">100*SQRT(EXP($M74+$N74*LN(C$143*1000)))</f>
        <v>28.621063831411647</v>
      </c>
      <c r="D211" s="220">
        <f t="shared" si="73"/>
        <v>17.004840332854528</v>
      </c>
      <c r="E211" s="220">
        <f t="shared" si="73"/>
        <v>11.468972604563644</v>
      </c>
      <c r="F211" s="220">
        <f t="shared" si="73"/>
        <v>9.1089396413559545</v>
      </c>
      <c r="G211" s="220">
        <f t="shared" si="73"/>
        <v>7.7352877198201275</v>
      </c>
      <c r="H211" s="220">
        <f t="shared" si="73"/>
        <v>4.5958226213754241</v>
      </c>
      <c r="I211" s="220">
        <f t="shared" si="73"/>
        <v>3.0996682537589328</v>
      </c>
      <c r="J211" s="220">
        <f t="shared" si="73"/>
        <v>2.4618326335946081</v>
      </c>
      <c r="K211" s="220">
        <f t="shared" si="73"/>
        <v>2.0905818337448201</v>
      </c>
      <c r="L211" s="220">
        <f t="shared" si="73"/>
        <v>1.2420925544556709</v>
      </c>
      <c r="M211" s="220">
        <f t="shared" si="73"/>
        <v>0.83773356294685275</v>
      </c>
      <c r="N211" s="220">
        <f t="shared" si="73"/>
        <v>0.66534856464689107</v>
      </c>
      <c r="O211" s="220">
        <f t="shared" si="73"/>
        <v>0.56501226093830204</v>
      </c>
      <c r="P211" s="220">
        <f t="shared" si="73"/>
        <v>0.33569483440431153</v>
      </c>
    </row>
    <row r="212" spans="2:16" ht="12.75" customHeight="1" x14ac:dyDescent="0.2">
      <c r="B212" s="225" t="s">
        <v>171</v>
      </c>
      <c r="C212" s="224">
        <f t="shared" ref="C212:P212" si="74">100*SQRT(EXP($M75+$N75*LN(C$143*1000)))</f>
        <v>25.101422341079722</v>
      </c>
      <c r="D212" s="220">
        <f t="shared" si="74"/>
        <v>14.946663323896795</v>
      </c>
      <c r="E212" s="220">
        <f t="shared" si="74"/>
        <v>10.097683787914805</v>
      </c>
      <c r="F212" s="220">
        <f t="shared" si="74"/>
        <v>8.0276697806993766</v>
      </c>
      <c r="G212" s="220">
        <f t="shared" si="74"/>
        <v>6.821804684507625</v>
      </c>
      <c r="H212" s="220">
        <f t="shared" si="74"/>
        <v>4.062049412787645</v>
      </c>
      <c r="I212" s="220">
        <f t="shared" si="74"/>
        <v>2.7442439568191794</v>
      </c>
      <c r="J212" s="220">
        <f t="shared" si="74"/>
        <v>2.1816769811498955</v>
      </c>
      <c r="K212" s="220">
        <f t="shared" si="74"/>
        <v>1.8539594498360406</v>
      </c>
      <c r="L212" s="220">
        <f t="shared" si="74"/>
        <v>1.103941734309877</v>
      </c>
      <c r="M212" s="220">
        <f t="shared" si="74"/>
        <v>0.74580221095373989</v>
      </c>
      <c r="N212" s="220">
        <f t="shared" si="74"/>
        <v>0.59291358265918226</v>
      </c>
      <c r="O212" s="220">
        <f t="shared" si="74"/>
        <v>0.50384990491477821</v>
      </c>
      <c r="P212" s="220">
        <f t="shared" si="74"/>
        <v>0.30001785525173019</v>
      </c>
    </row>
    <row r="213" spans="2:16" ht="12.75" customHeight="1" x14ac:dyDescent="0.2">
      <c r="B213" s="223" t="s">
        <v>172</v>
      </c>
      <c r="C213" s="224">
        <f t="shared" ref="C213:P213" si="75">100*SQRT(EXP($M76+$N76*LN(C$143*1000)))</f>
        <v>33.709974779370221</v>
      </c>
      <c r="D213" s="220">
        <f t="shared" si="75"/>
        <v>20.147238530696225</v>
      </c>
      <c r="E213" s="220">
        <f t="shared" si="75"/>
        <v>13.649346314159983</v>
      </c>
      <c r="F213" s="220">
        <f t="shared" si="75"/>
        <v>10.869073963629646</v>
      </c>
      <c r="G213" s="220">
        <f t="shared" si="75"/>
        <v>9.2471558581102791</v>
      </c>
      <c r="H213" s="220">
        <f t="shared" si="75"/>
        <v>5.526692203812841</v>
      </c>
      <c r="I213" s="220">
        <f t="shared" si="75"/>
        <v>3.7442221050133515</v>
      </c>
      <c r="J213" s="220">
        <f t="shared" si="75"/>
        <v>2.9815513548387651</v>
      </c>
      <c r="K213" s="220">
        <f t="shared" si="75"/>
        <v>2.5366346911808888</v>
      </c>
      <c r="L213" s="220">
        <f t="shared" si="75"/>
        <v>1.5160552484226804</v>
      </c>
      <c r="M213" s="220">
        <f t="shared" si="75"/>
        <v>1.0270967450746671</v>
      </c>
      <c r="N213" s="220">
        <f t="shared" si="75"/>
        <v>0.81788462488042946</v>
      </c>
      <c r="O213" s="220">
        <f t="shared" si="75"/>
        <v>0.69583725582595579</v>
      </c>
      <c r="P213" s="220">
        <f t="shared" si="75"/>
        <v>0.41587688105450826</v>
      </c>
    </row>
    <row r="214" spans="2:16" ht="12.75" customHeight="1" x14ac:dyDescent="0.2">
      <c r="B214" s="225" t="s">
        <v>173</v>
      </c>
      <c r="C214" s="224">
        <f t="shared" ref="C214:P214" si="76">100*SQRT(EXP($M77+$N77*LN(C$143*1000)))</f>
        <v>29.836386872003413</v>
      </c>
      <c r="D214" s="220">
        <f t="shared" si="76"/>
        <v>17.599462226672003</v>
      </c>
      <c r="E214" s="220">
        <f t="shared" si="76"/>
        <v>11.805404265441371</v>
      </c>
      <c r="F214" s="220">
        <f t="shared" si="76"/>
        <v>9.3462528141443109</v>
      </c>
      <c r="G214" s="220">
        <f t="shared" si="76"/>
        <v>7.918853887438086</v>
      </c>
      <c r="H214" s="220">
        <f t="shared" si="76"/>
        <v>4.6710605566411658</v>
      </c>
      <c r="I214" s="220">
        <f t="shared" si="76"/>
        <v>3.1332638184782797</v>
      </c>
      <c r="J214" s="220">
        <f t="shared" si="76"/>
        <v>2.4805822081531521</v>
      </c>
      <c r="K214" s="220">
        <f t="shared" si="76"/>
        <v>2.101737290095095</v>
      </c>
      <c r="L214" s="220">
        <f t="shared" si="76"/>
        <v>1.2397428082059496</v>
      </c>
      <c r="M214" s="220">
        <f t="shared" si="76"/>
        <v>0.83159728675484357</v>
      </c>
      <c r="N214" s="220">
        <f t="shared" si="76"/>
        <v>0.65836953202183612</v>
      </c>
      <c r="O214" s="220">
        <f t="shared" si="76"/>
        <v>0.55782057597799217</v>
      </c>
      <c r="P214" s="220">
        <f t="shared" si="76"/>
        <v>0.32903924319995581</v>
      </c>
    </row>
    <row r="215" spans="2:16" ht="12.75" customHeight="1" x14ac:dyDescent="0.2">
      <c r="B215" s="225" t="s">
        <v>174</v>
      </c>
      <c r="C215" s="224">
        <f t="shared" ref="C215:P215" si="77">100*SQRT(EXP($M78+$N78*LN(C$143*1000)))</f>
        <v>38.076796753134495</v>
      </c>
      <c r="D215" s="220">
        <f t="shared" si="77"/>
        <v>22.306804466671696</v>
      </c>
      <c r="E215" s="220">
        <f t="shared" si="77"/>
        <v>14.885636451812919</v>
      </c>
      <c r="F215" s="220">
        <f t="shared" si="77"/>
        <v>11.74916691088929</v>
      </c>
      <c r="G215" s="220">
        <f t="shared" si="77"/>
        <v>9.9333892896494795</v>
      </c>
      <c r="H215" s="220">
        <f t="shared" si="77"/>
        <v>5.8193490910524446</v>
      </c>
      <c r="I215" s="220">
        <f t="shared" si="77"/>
        <v>3.8833314330172031</v>
      </c>
      <c r="J215" s="220">
        <f t="shared" si="77"/>
        <v>3.065096297663862</v>
      </c>
      <c r="K215" s="220">
        <f t="shared" si="77"/>
        <v>2.5914003065817348</v>
      </c>
      <c r="L215" s="220">
        <f t="shared" si="77"/>
        <v>1.5181387317995259</v>
      </c>
      <c r="M215" s="220">
        <f t="shared" si="77"/>
        <v>1.0130747897462467</v>
      </c>
      <c r="N215" s="220">
        <f t="shared" si="77"/>
        <v>0.79961544381886918</v>
      </c>
      <c r="O215" s="220">
        <f t="shared" si="77"/>
        <v>0.67603869667619532</v>
      </c>
      <c r="P215" s="220">
        <f t="shared" si="77"/>
        <v>0.39604862552987796</v>
      </c>
    </row>
    <row r="216" spans="2:16" ht="12.75" customHeight="1" x14ac:dyDescent="0.2">
      <c r="B216" s="225" t="s">
        <v>175</v>
      </c>
      <c r="C216" s="224">
        <f t="shared" ref="C216:P216" si="78">100*SQRT(EXP($M79+$N79*LN(C$143*1000)))</f>
        <v>29.949487709985341</v>
      </c>
      <c r="D216" s="220">
        <f t="shared" si="78"/>
        <v>17.547819506080888</v>
      </c>
      <c r="E216" s="220">
        <f t="shared" si="78"/>
        <v>11.711059254921869</v>
      </c>
      <c r="F216" s="220">
        <f t="shared" si="78"/>
        <v>9.2440222220089723</v>
      </c>
      <c r="G216" s="220">
        <f t="shared" si="78"/>
        <v>7.8157237042907015</v>
      </c>
      <c r="H216" s="220">
        <f t="shared" si="78"/>
        <v>4.5793407286417462</v>
      </c>
      <c r="I216" s="220">
        <f t="shared" si="78"/>
        <v>3.0561592340869708</v>
      </c>
      <c r="J216" s="220">
        <f t="shared" si="78"/>
        <v>2.4123525685368383</v>
      </c>
      <c r="K216" s="220">
        <f t="shared" si="78"/>
        <v>2.0396187612065697</v>
      </c>
      <c r="L216" s="220">
        <f t="shared" si="78"/>
        <v>1.1950408711310376</v>
      </c>
      <c r="M216" s="220">
        <f t="shared" si="78"/>
        <v>0.79754606827470809</v>
      </c>
      <c r="N216" s="220">
        <f t="shared" si="78"/>
        <v>0.62953601529330327</v>
      </c>
      <c r="O216" s="220">
        <f t="shared" si="78"/>
        <v>0.53226608929151675</v>
      </c>
      <c r="P216" s="220">
        <f t="shared" si="78"/>
        <v>0.31186207104908215</v>
      </c>
    </row>
    <row r="217" spans="2:16" ht="12.75" customHeight="1" x14ac:dyDescent="0.2">
      <c r="B217" s="225" t="s">
        <v>176</v>
      </c>
      <c r="C217" s="224">
        <f t="shared" ref="C217:P217" si="79">100*SQRT(EXP($M80+$N80*LN(C$143*1000)))</f>
        <v>24.773471264250709</v>
      </c>
      <c r="D217" s="220">
        <f t="shared" si="79"/>
        <v>14.254158765516539</v>
      </c>
      <c r="E217" s="220">
        <f t="shared" si="79"/>
        <v>9.3832730216144569</v>
      </c>
      <c r="F217" s="220">
        <f t="shared" si="79"/>
        <v>7.3473821316349346</v>
      </c>
      <c r="G217" s="220">
        <f t="shared" si="79"/>
        <v>6.1768508437802021</v>
      </c>
      <c r="H217" s="220">
        <f t="shared" si="79"/>
        <v>3.5540361566209766</v>
      </c>
      <c r="I217" s="220">
        <f t="shared" si="79"/>
        <v>2.3395622382809558</v>
      </c>
      <c r="J217" s="220">
        <f t="shared" si="79"/>
        <v>1.8319468852496124</v>
      </c>
      <c r="K217" s="220">
        <f t="shared" si="79"/>
        <v>1.5400944800725409</v>
      </c>
      <c r="L217" s="220">
        <f t="shared" si="79"/>
        <v>0.88613949166375017</v>
      </c>
      <c r="M217" s="220">
        <f t="shared" si="79"/>
        <v>0.58333072630219929</v>
      </c>
      <c r="N217" s="220">
        <f t="shared" si="79"/>
        <v>0.45676532542468556</v>
      </c>
      <c r="O217" s="220">
        <f t="shared" si="79"/>
        <v>0.38399680800748015</v>
      </c>
      <c r="P217" s="220">
        <f t="shared" si="79"/>
        <v>0.22094406586810417</v>
      </c>
    </row>
    <row r="218" spans="2:16" ht="12.75" customHeight="1" x14ac:dyDescent="0.2">
      <c r="B218" s="225" t="s">
        <v>177</v>
      </c>
      <c r="C218" s="224">
        <f t="shared" ref="C218:P218" si="80">100*SQRT(EXP($M81+$N81*LN(C$143*1000)))</f>
        <v>21.677249674283374</v>
      </c>
      <c r="D218" s="220">
        <f t="shared" si="80"/>
        <v>12.616070989944516</v>
      </c>
      <c r="E218" s="220">
        <f t="shared" si="80"/>
        <v>8.377085092288187</v>
      </c>
      <c r="F218" s="220">
        <f t="shared" si="80"/>
        <v>6.5927763790102096</v>
      </c>
      <c r="G218" s="220">
        <f t="shared" si="80"/>
        <v>5.5623937673915709</v>
      </c>
      <c r="H218" s="220">
        <f t="shared" si="80"/>
        <v>3.2372905095377131</v>
      </c>
      <c r="I218" s="220">
        <f t="shared" si="80"/>
        <v>2.1495644791844715</v>
      </c>
      <c r="J218" s="220">
        <f t="shared" si="80"/>
        <v>1.6917099166836602</v>
      </c>
      <c r="K218" s="220">
        <f t="shared" si="80"/>
        <v>1.4273131918678008</v>
      </c>
      <c r="L218" s="220">
        <f t="shared" si="80"/>
        <v>0.83069046230763444</v>
      </c>
      <c r="M218" s="220">
        <f t="shared" si="80"/>
        <v>0.55157938582064658</v>
      </c>
      <c r="N218" s="220">
        <f t="shared" si="80"/>
        <v>0.4340936621659679</v>
      </c>
      <c r="O218" s="220">
        <f t="shared" si="80"/>
        <v>0.36624932230124785</v>
      </c>
      <c r="P218" s="220">
        <f t="shared" si="80"/>
        <v>0.21315561335501229</v>
      </c>
    </row>
    <row r="219" spans="2:16" ht="12.75" customHeight="1" x14ac:dyDescent="0.2">
      <c r="B219" s="223" t="s">
        <v>178</v>
      </c>
      <c r="C219" s="224">
        <f t="shared" ref="C219:P219" si="81">100*SQRT(EXP($M82+$N82*LN(C$143*1000)))</f>
        <v>53.052507997643893</v>
      </c>
      <c r="D219" s="220">
        <f t="shared" si="81"/>
        <v>31.975467682075603</v>
      </c>
      <c r="E219" s="220">
        <f t="shared" si="81"/>
        <v>21.801043798093787</v>
      </c>
      <c r="F219" s="220">
        <f t="shared" si="81"/>
        <v>17.425082724082731</v>
      </c>
      <c r="G219" s="220">
        <f t="shared" si="81"/>
        <v>14.86406752239103</v>
      </c>
      <c r="H219" s="220">
        <f t="shared" si="81"/>
        <v>8.9587755343727018</v>
      </c>
      <c r="I219" s="220">
        <f t="shared" si="81"/>
        <v>6.1081407704205439</v>
      </c>
      <c r="J219" s="220">
        <f t="shared" si="81"/>
        <v>4.8820991875731492</v>
      </c>
      <c r="K219" s="220">
        <f t="shared" si="81"/>
        <v>4.1645628387636693</v>
      </c>
      <c r="L219" s="220">
        <f t="shared" si="81"/>
        <v>2.5100386294041854</v>
      </c>
      <c r="M219" s="220">
        <f t="shared" si="81"/>
        <v>1.7113576770363563</v>
      </c>
      <c r="N219" s="220">
        <f t="shared" si="81"/>
        <v>1.3678496024791233</v>
      </c>
      <c r="O219" s="220">
        <f t="shared" si="81"/>
        <v>1.1668127591512321</v>
      </c>
      <c r="P219" s="220">
        <f t="shared" si="81"/>
        <v>0.70325390974787849</v>
      </c>
    </row>
    <row r="220" spans="2:16" ht="12.75" customHeight="1" x14ac:dyDescent="0.2">
      <c r="B220" s="225" t="s">
        <v>179</v>
      </c>
      <c r="C220" s="224">
        <f t="shared" ref="C220:P220" si="82">100*SQRT(EXP($M83+$N83*LN(C$143*1000)))</f>
        <v>31.961600974392994</v>
      </c>
      <c r="D220" s="220">
        <f t="shared" si="82"/>
        <v>19.345682793226644</v>
      </c>
      <c r="E220" s="220">
        <f t="shared" si="82"/>
        <v>13.232435746918009</v>
      </c>
      <c r="F220" s="220">
        <f t="shared" si="82"/>
        <v>10.596283812839323</v>
      </c>
      <c r="G220" s="220">
        <f t="shared" si="82"/>
        <v>9.0509783328825719</v>
      </c>
      <c r="H220" s="220">
        <f t="shared" si="82"/>
        <v>5.4783662413093177</v>
      </c>
      <c r="I220" s="220">
        <f t="shared" si="82"/>
        <v>3.7471993137193058</v>
      </c>
      <c r="J220" s="220">
        <f t="shared" si="82"/>
        <v>3.0006862070495668</v>
      </c>
      <c r="K220" s="220">
        <f t="shared" si="82"/>
        <v>2.5630821449758647</v>
      </c>
      <c r="L220" s="220">
        <f t="shared" si="82"/>
        <v>1.5513795503989993</v>
      </c>
      <c r="M220" s="220">
        <f t="shared" si="82"/>
        <v>1.0611427076083768</v>
      </c>
      <c r="N220" s="220">
        <f t="shared" si="82"/>
        <v>0.84974297331177473</v>
      </c>
      <c r="O220" s="220">
        <f t="shared" si="82"/>
        <v>0.72582099307731318</v>
      </c>
      <c r="P220" s="220">
        <f t="shared" si="82"/>
        <v>0.43932413485758204</v>
      </c>
    </row>
    <row r="221" spans="2:16" ht="12.75" customHeight="1" x14ac:dyDescent="0.2">
      <c r="B221" s="225" t="s">
        <v>180</v>
      </c>
      <c r="C221" s="224">
        <f t="shared" ref="C221:P221" si="83">100*SQRT(EXP($M84+$N84*LN(C$143*1000)))</f>
        <v>20.869881505739617</v>
      </c>
      <c r="D221" s="220">
        <f t="shared" si="83"/>
        <v>12.500562427612563</v>
      </c>
      <c r="E221" s="220">
        <f t="shared" si="83"/>
        <v>8.4829399616932566</v>
      </c>
      <c r="F221" s="220">
        <f t="shared" si="83"/>
        <v>6.7615857314568126</v>
      </c>
      <c r="G221" s="220">
        <f t="shared" si="83"/>
        <v>5.7565626195137432</v>
      </c>
      <c r="H221" s="220">
        <f t="shared" si="83"/>
        <v>3.4480440329238102</v>
      </c>
      <c r="I221" s="220">
        <f t="shared" si="83"/>
        <v>2.3398587612312465</v>
      </c>
      <c r="J221" s="220">
        <f t="shared" si="83"/>
        <v>1.8650557100497713</v>
      </c>
      <c r="K221" s="220">
        <f t="shared" si="83"/>
        <v>1.5878390676664518</v>
      </c>
      <c r="L221" s="220">
        <f t="shared" si="83"/>
        <v>0.95107781924434098</v>
      </c>
      <c r="M221" s="220">
        <f t="shared" si="83"/>
        <v>0.64540584363840992</v>
      </c>
      <c r="N221" s="220">
        <f t="shared" si="83"/>
        <v>0.51444039013017262</v>
      </c>
      <c r="O221" s="220">
        <f t="shared" si="83"/>
        <v>0.43797541544346857</v>
      </c>
      <c r="P221" s="220">
        <f t="shared" si="83"/>
        <v>0.26233685232016823</v>
      </c>
    </row>
    <row r="222" spans="2:16" ht="12.75" customHeight="1" x14ac:dyDescent="0.2">
      <c r="B222" s="225" t="s">
        <v>181</v>
      </c>
      <c r="C222" s="224">
        <f t="shared" ref="C222:P222" si="84">100*SQRT(EXP($M85+$N85*LN(C$143*1000)))</f>
        <v>58.172806232090458</v>
      </c>
      <c r="D222" s="220">
        <f t="shared" si="84"/>
        <v>34.694268440231546</v>
      </c>
      <c r="E222" s="220">
        <f t="shared" si="84"/>
        <v>23.467054095756033</v>
      </c>
      <c r="F222" s="220">
        <f t="shared" si="84"/>
        <v>18.669489091420655</v>
      </c>
      <c r="G222" s="220">
        <f t="shared" si="84"/>
        <v>15.873014555180653</v>
      </c>
      <c r="H222" s="220">
        <f t="shared" si="84"/>
        <v>9.4666677370869312</v>
      </c>
      <c r="I222" s="220">
        <f t="shared" si="84"/>
        <v>6.4032133802007545</v>
      </c>
      <c r="J222" s="220">
        <f t="shared" si="84"/>
        <v>5.0941512242610871</v>
      </c>
      <c r="K222" s="220">
        <f t="shared" si="84"/>
        <v>4.3311060165082731</v>
      </c>
      <c r="L222" s="220">
        <f t="shared" si="84"/>
        <v>2.5830721347760606</v>
      </c>
      <c r="M222" s="220">
        <f t="shared" si="84"/>
        <v>1.7471788928034633</v>
      </c>
      <c r="N222" s="220">
        <f t="shared" si="84"/>
        <v>1.3899885834350938</v>
      </c>
      <c r="O222" s="220">
        <f t="shared" si="84"/>
        <v>1.1817842956687623</v>
      </c>
      <c r="P222" s="220">
        <f t="shared" si="84"/>
        <v>0.70481629214861763</v>
      </c>
    </row>
    <row r="223" spans="2:16" ht="12.75" customHeight="1" x14ac:dyDescent="0.2">
      <c r="B223" s="225" t="s">
        <v>182</v>
      </c>
      <c r="C223" s="224">
        <f t="shared" ref="C223:P223" si="85">100*SQRT(EXP($M86+$N86*LN(C$143*1000)))</f>
        <v>41.930833542487491</v>
      </c>
      <c r="D223" s="220">
        <f t="shared" si="85"/>
        <v>24.904815629758488</v>
      </c>
      <c r="E223" s="220">
        <f t="shared" si="85"/>
        <v>16.793131485993619</v>
      </c>
      <c r="F223" s="220">
        <f t="shared" si="85"/>
        <v>13.335656351362413</v>
      </c>
      <c r="G223" s="220">
        <f t="shared" si="85"/>
        <v>11.323483349497319</v>
      </c>
      <c r="H223" s="220">
        <f t="shared" si="85"/>
        <v>6.7255821380254117</v>
      </c>
      <c r="I223" s="220">
        <f t="shared" si="85"/>
        <v>4.535009888961234</v>
      </c>
      <c r="J223" s="220">
        <f t="shared" si="85"/>
        <v>3.6013136370461067</v>
      </c>
      <c r="K223" s="220">
        <f t="shared" si="85"/>
        <v>3.0579233545743749</v>
      </c>
      <c r="L223" s="220">
        <f t="shared" si="85"/>
        <v>1.8162533611081069</v>
      </c>
      <c r="M223" s="220">
        <f t="shared" si="85"/>
        <v>1.2246860992024977</v>
      </c>
      <c r="N223" s="220">
        <f t="shared" si="85"/>
        <v>0.97254005132257604</v>
      </c>
      <c r="O223" s="220">
        <f t="shared" si="85"/>
        <v>0.82579670529267968</v>
      </c>
      <c r="P223" s="220">
        <f t="shared" si="85"/>
        <v>0.49048189495533873</v>
      </c>
    </row>
    <row r="224" spans="2:16" ht="12.75" customHeight="1" x14ac:dyDescent="0.2">
      <c r="B224" s="225" t="s">
        <v>183</v>
      </c>
      <c r="C224" s="224">
        <f t="shared" ref="C224:P224" si="86">100*SQRT(EXP($M87+$N87*LN(C$143*1000)))</f>
        <v>38.374539012704354</v>
      </c>
      <c r="D224" s="220">
        <f t="shared" si="86"/>
        <v>22.907801312567475</v>
      </c>
      <c r="E224" s="220">
        <f t="shared" si="86"/>
        <v>15.505605830678885</v>
      </c>
      <c r="F224" s="220">
        <f t="shared" si="86"/>
        <v>12.340726136037903</v>
      </c>
      <c r="G224" s="220">
        <f t="shared" si="86"/>
        <v>10.495281013480943</v>
      </c>
      <c r="H224" s="220">
        <f t="shared" si="86"/>
        <v>6.2651908885938159</v>
      </c>
      <c r="I224" s="220">
        <f t="shared" si="86"/>
        <v>4.2407204011849675</v>
      </c>
      <c r="J224" s="220">
        <f t="shared" si="86"/>
        <v>3.3751386216065762</v>
      </c>
      <c r="K224" s="220">
        <f t="shared" si="86"/>
        <v>2.8704168541403714</v>
      </c>
      <c r="L224" s="220">
        <f t="shared" si="86"/>
        <v>1.713504335703516</v>
      </c>
      <c r="M224" s="220">
        <f t="shared" si="86"/>
        <v>1.1598198559545729</v>
      </c>
      <c r="N224" s="220">
        <f t="shared" si="86"/>
        <v>0.92308674461174733</v>
      </c>
      <c r="O224" s="220">
        <f t="shared" si="86"/>
        <v>0.7850473851962535</v>
      </c>
      <c r="P224" s="220">
        <f t="shared" si="86"/>
        <v>0.46863649658625645</v>
      </c>
    </row>
    <row r="225" spans="2:16" ht="12.75" customHeight="1" x14ac:dyDescent="0.2">
      <c r="B225" s="223" t="s">
        <v>184</v>
      </c>
      <c r="C225" s="224">
        <f t="shared" ref="C225:P225" si="87">100*SQRT(EXP($M88+$N88*LN(C$143*1000)))</f>
        <v>33.022957121563387</v>
      </c>
      <c r="D225" s="220">
        <f t="shared" si="87"/>
        <v>20.032090580856931</v>
      </c>
      <c r="E225" s="220">
        <f t="shared" si="87"/>
        <v>13.724744487682145</v>
      </c>
      <c r="F225" s="220">
        <f t="shared" si="87"/>
        <v>11.001212456174663</v>
      </c>
      <c r="G225" s="220">
        <f t="shared" si="87"/>
        <v>9.4033426262643918</v>
      </c>
      <c r="H225" s="220">
        <f t="shared" si="87"/>
        <v>5.7041715119195135</v>
      </c>
      <c r="I225" s="220">
        <f t="shared" si="87"/>
        <v>3.9081440950464117</v>
      </c>
      <c r="J225" s="220">
        <f t="shared" si="87"/>
        <v>3.1326137646888199</v>
      </c>
      <c r="K225" s="220">
        <f t="shared" si="87"/>
        <v>2.6776176410071564</v>
      </c>
      <c r="L225" s="220">
        <f t="shared" si="87"/>
        <v>1.6242724395669297</v>
      </c>
      <c r="M225" s="220">
        <f t="shared" si="87"/>
        <v>1.1128506094488011</v>
      </c>
      <c r="N225" s="220">
        <f t="shared" si="87"/>
        <v>0.89201704246789115</v>
      </c>
      <c r="O225" s="220">
        <f t="shared" si="87"/>
        <v>0.76245613037722137</v>
      </c>
      <c r="P225" s="220">
        <f t="shared" si="87"/>
        <v>0.46251431122359365</v>
      </c>
    </row>
    <row r="226" spans="2:16" ht="12.75" customHeight="1" x14ac:dyDescent="0.2">
      <c r="B226" s="225" t="s">
        <v>185</v>
      </c>
      <c r="C226" s="224">
        <f t="shared" ref="C226:P226" si="88">100*SQRT(EXP($M89+$N89*LN(C$143*1000)))</f>
        <v>33.046583760798178</v>
      </c>
      <c r="D226" s="220">
        <f t="shared" si="88"/>
        <v>19.751486557356749</v>
      </c>
      <c r="E226" s="220">
        <f t="shared" si="88"/>
        <v>13.381608011838123</v>
      </c>
      <c r="F226" s="220">
        <f t="shared" si="88"/>
        <v>10.656046986976683</v>
      </c>
      <c r="G226" s="220">
        <f t="shared" si="88"/>
        <v>9.0660230794524157</v>
      </c>
      <c r="H226" s="220">
        <f t="shared" si="88"/>
        <v>5.4186367425643276</v>
      </c>
      <c r="I226" s="220">
        <f t="shared" si="88"/>
        <v>3.6711197730345915</v>
      </c>
      <c r="J226" s="220">
        <f t="shared" si="88"/>
        <v>2.9233874405578413</v>
      </c>
      <c r="K226" s="220">
        <f t="shared" si="88"/>
        <v>2.4871791611532927</v>
      </c>
      <c r="L226" s="220">
        <f t="shared" si="88"/>
        <v>1.4865526228926789</v>
      </c>
      <c r="M226" s="220">
        <f t="shared" si="88"/>
        <v>1.0071375858598555</v>
      </c>
      <c r="N226" s="220">
        <f t="shared" si="88"/>
        <v>0.80200417078266173</v>
      </c>
      <c r="O226" s="220">
        <f t="shared" si="88"/>
        <v>0.6823344839806903</v>
      </c>
      <c r="P226" s="220">
        <f t="shared" si="88"/>
        <v>0.40782189425440407</v>
      </c>
    </row>
    <row r="227" spans="2:16" ht="12.75" customHeight="1" x14ac:dyDescent="0.2">
      <c r="B227" s="225" t="s">
        <v>186</v>
      </c>
      <c r="C227" s="224">
        <f t="shared" ref="C227:P227" si="89">100*SQRT(EXP($M90+$N90*LN(C$143*1000)))</f>
        <v>28.116769419812492</v>
      </c>
      <c r="D227" s="220">
        <f t="shared" si="89"/>
        <v>16.540863366024237</v>
      </c>
      <c r="E227" s="220">
        <f t="shared" si="89"/>
        <v>11.07291132003969</v>
      </c>
      <c r="F227" s="220">
        <f t="shared" si="89"/>
        <v>8.7559846510585757</v>
      </c>
      <c r="G227" s="220">
        <f t="shared" si="89"/>
        <v>7.4125130223437363</v>
      </c>
      <c r="H227" s="220">
        <f t="shared" si="89"/>
        <v>4.3607202260963334</v>
      </c>
      <c r="I227" s="220">
        <f t="shared" si="89"/>
        <v>2.9191867006319465</v>
      </c>
      <c r="J227" s="220">
        <f t="shared" si="89"/>
        <v>2.3083679806997703</v>
      </c>
      <c r="K227" s="220">
        <f t="shared" si="89"/>
        <v>1.954184297848184</v>
      </c>
      <c r="L227" s="220">
        <f t="shared" si="89"/>
        <v>1.1496304920422256</v>
      </c>
      <c r="M227" s="220">
        <f t="shared" si="89"/>
        <v>0.76959444059883397</v>
      </c>
      <c r="N227" s="220">
        <f t="shared" si="89"/>
        <v>0.6085623658186432</v>
      </c>
      <c r="O227" s="220">
        <f t="shared" si="89"/>
        <v>0.51518779912361357</v>
      </c>
      <c r="P227" s="220">
        <f t="shared" si="89"/>
        <v>0.30308072972073535</v>
      </c>
    </row>
    <row r="228" spans="2:16" ht="12.75" customHeight="1" x14ac:dyDescent="0.2">
      <c r="B228" s="225" t="s">
        <v>187</v>
      </c>
      <c r="C228" s="224">
        <f t="shared" ref="C228:P228" si="90">100*SQRT(EXP($M91+$N91*LN(C$143*1000)))</f>
        <v>30.94858337650097</v>
      </c>
      <c r="D228" s="220">
        <f t="shared" si="90"/>
        <v>18.276512062543286</v>
      </c>
      <c r="E228" s="220">
        <f t="shared" si="90"/>
        <v>12.270225552116962</v>
      </c>
      <c r="F228" s="220">
        <f t="shared" si="90"/>
        <v>9.7191924945682455</v>
      </c>
      <c r="G228" s="220">
        <f t="shared" si="90"/>
        <v>8.2378100692629204</v>
      </c>
      <c r="H228" s="220">
        <f t="shared" si="90"/>
        <v>4.8647924613616462</v>
      </c>
      <c r="I228" s="220">
        <f t="shared" si="90"/>
        <v>3.2660553917988215</v>
      </c>
      <c r="J228" s="220">
        <f t="shared" si="90"/>
        <v>2.5870283244580303</v>
      </c>
      <c r="K228" s="220">
        <f t="shared" si="90"/>
        <v>2.1927179642340686</v>
      </c>
      <c r="L228" s="220">
        <f t="shared" si="90"/>
        <v>1.2948972764132451</v>
      </c>
      <c r="M228" s="220">
        <f t="shared" si="90"/>
        <v>0.86934977494833188</v>
      </c>
      <c r="N228" s="220">
        <f t="shared" si="90"/>
        <v>0.6886081899590385</v>
      </c>
      <c r="O228" s="220">
        <f t="shared" si="90"/>
        <v>0.58365172664207832</v>
      </c>
      <c r="P228" s="220">
        <f t="shared" si="90"/>
        <v>0.34467224856558781</v>
      </c>
    </row>
    <row r="229" spans="2:16" ht="12.75" customHeight="1" x14ac:dyDescent="0.2">
      <c r="B229" s="225" t="s">
        <v>188</v>
      </c>
      <c r="C229" s="224">
        <f t="shared" ref="C229:P229" si="91">100*SQRT(EXP($M92+$N92*LN(C$143*1000)))</f>
        <v>33.187624480804487</v>
      </c>
      <c r="D229" s="220">
        <f t="shared" si="91"/>
        <v>19.331446216025427</v>
      </c>
      <c r="E229" s="220">
        <f t="shared" si="91"/>
        <v>12.844337435064073</v>
      </c>
      <c r="F229" s="220">
        <f t="shared" si="91"/>
        <v>10.112302920288407</v>
      </c>
      <c r="G229" s="220">
        <f t="shared" si="91"/>
        <v>8.5341263298255186</v>
      </c>
      <c r="H229" s="220">
        <f t="shared" si="91"/>
        <v>4.9710398597890126</v>
      </c>
      <c r="I229" s="220">
        <f t="shared" si="91"/>
        <v>3.3028937746702778</v>
      </c>
      <c r="J229" s="220">
        <f t="shared" si="91"/>
        <v>2.6003569691202246</v>
      </c>
      <c r="K229" s="220">
        <f t="shared" si="91"/>
        <v>2.1945322496807944</v>
      </c>
      <c r="L229" s="220">
        <f t="shared" si="91"/>
        <v>1.2782922193956687</v>
      </c>
      <c r="M229" s="220">
        <f t="shared" si="91"/>
        <v>0.84933203770983423</v>
      </c>
      <c r="N229" s="220">
        <f t="shared" si="91"/>
        <v>0.66867620760111313</v>
      </c>
      <c r="O229" s="220">
        <f t="shared" si="91"/>
        <v>0.56431925293371155</v>
      </c>
      <c r="P229" s="220">
        <f t="shared" si="91"/>
        <v>0.32871009773734938</v>
      </c>
    </row>
    <row r="230" spans="2:16" ht="12.75" customHeight="1" x14ac:dyDescent="0.2">
      <c r="B230" s="223" t="s">
        <v>189</v>
      </c>
      <c r="C230" s="224">
        <f t="shared" ref="C230:P230" si="92">100*SQRT(EXP($M93+$N93*LN(C$143*1000)))</f>
        <v>20.287574157630765</v>
      </c>
      <c r="D230" s="220">
        <f t="shared" si="92"/>
        <v>12.409535932840543</v>
      </c>
      <c r="E230" s="220">
        <f t="shared" si="92"/>
        <v>8.5559503483661743</v>
      </c>
      <c r="F230" s="220">
        <f t="shared" si="92"/>
        <v>6.8834196834251875</v>
      </c>
      <c r="G230" s="220">
        <f t="shared" si="92"/>
        <v>5.8990349647144953</v>
      </c>
      <c r="H230" s="220">
        <f t="shared" si="92"/>
        <v>3.6083311782336964</v>
      </c>
      <c r="I230" s="220">
        <f t="shared" si="92"/>
        <v>2.4878208636092318</v>
      </c>
      <c r="J230" s="220">
        <f t="shared" si="92"/>
        <v>2.0014977184473417</v>
      </c>
      <c r="K230" s="220">
        <f t="shared" si="92"/>
        <v>1.7152673476160987</v>
      </c>
      <c r="L230" s="220">
        <f t="shared" si="92"/>
        <v>1.0491974850854153</v>
      </c>
      <c r="M230" s="220">
        <f t="shared" si="92"/>
        <v>0.72338576048320224</v>
      </c>
      <c r="N230" s="220">
        <f t="shared" si="92"/>
        <v>0.58197717140450878</v>
      </c>
      <c r="O230" s="220">
        <f t="shared" si="92"/>
        <v>0.49874972625125963</v>
      </c>
      <c r="P230" s="220">
        <f t="shared" si="92"/>
        <v>0.3050760333059051</v>
      </c>
    </row>
    <row r="231" spans="2:16" ht="12.75" customHeight="1" x14ac:dyDescent="0.2">
      <c r="B231" s="225" t="s">
        <v>190</v>
      </c>
      <c r="C231" s="224">
        <f t="shared" ref="C231:P231" si="93">100*SQRT(EXP($M94+$N94*LN(C$143*1000)))</f>
        <v>21.521295283108277</v>
      </c>
      <c r="D231" s="220">
        <f t="shared" si="93"/>
        <v>13.191107903419811</v>
      </c>
      <c r="E231" s="220">
        <f t="shared" si="93"/>
        <v>9.1088870021036108</v>
      </c>
      <c r="F231" s="220">
        <f t="shared" si="93"/>
        <v>7.3348968276909465</v>
      </c>
      <c r="G231" s="220">
        <f t="shared" si="93"/>
        <v>6.2899813286783557</v>
      </c>
      <c r="H231" s="220">
        <f t="shared" si="93"/>
        <v>3.8553359045361639</v>
      </c>
      <c r="I231" s="220">
        <f t="shared" si="93"/>
        <v>2.6622342389048685</v>
      </c>
      <c r="J231" s="220">
        <f t="shared" si="93"/>
        <v>2.1437540578781951</v>
      </c>
      <c r="K231" s="220">
        <f t="shared" si="93"/>
        <v>1.8383589182095115</v>
      </c>
      <c r="L231" s="220">
        <f t="shared" si="93"/>
        <v>1.1267904898990551</v>
      </c>
      <c r="M231" s="220">
        <f t="shared" si="93"/>
        <v>0.77808530736637804</v>
      </c>
      <c r="N231" s="220">
        <f t="shared" si="93"/>
        <v>0.6265502526660568</v>
      </c>
      <c r="O231" s="220">
        <f t="shared" si="93"/>
        <v>0.53729309127703784</v>
      </c>
      <c r="P231" s="220">
        <f t="shared" si="93"/>
        <v>0.32932456200070093</v>
      </c>
    </row>
    <row r="232" spans="2:16" ht="12.75" customHeight="1" x14ac:dyDescent="0.2">
      <c r="B232" s="225" t="s">
        <v>191</v>
      </c>
      <c r="C232" s="224">
        <f t="shared" ref="C232:P232" si="94">100*SQRT(EXP($M95+$N95*LN(C$143*1000)))</f>
        <v>13.705115562527533</v>
      </c>
      <c r="D232" s="220">
        <f t="shared" si="94"/>
        <v>8.0267797977562552</v>
      </c>
      <c r="E232" s="220">
        <f t="shared" si="94"/>
        <v>5.3552765181857538</v>
      </c>
      <c r="F232" s="220">
        <f t="shared" si="94"/>
        <v>4.2263865334229767</v>
      </c>
      <c r="G232" s="220">
        <f t="shared" si="94"/>
        <v>3.5729130870450008</v>
      </c>
      <c r="H232" s="220">
        <f t="shared" si="94"/>
        <v>2.0925753201706478</v>
      </c>
      <c r="I232" s="220">
        <f t="shared" si="94"/>
        <v>1.3961164697426285</v>
      </c>
      <c r="J232" s="220">
        <f t="shared" si="94"/>
        <v>1.1018157189032018</v>
      </c>
      <c r="K232" s="220">
        <f t="shared" si="94"/>
        <v>0.93145569399512418</v>
      </c>
      <c r="L232" s="220">
        <f t="shared" si="94"/>
        <v>0.54553277664491662</v>
      </c>
      <c r="M232" s="220">
        <f t="shared" si="94"/>
        <v>0.36396648995950354</v>
      </c>
      <c r="N232" s="220">
        <f t="shared" si="94"/>
        <v>0.28724251055166838</v>
      </c>
      <c r="O232" s="220">
        <f t="shared" si="94"/>
        <v>0.24282978307583208</v>
      </c>
      <c r="P232" s="220">
        <f t="shared" si="94"/>
        <v>0.14221997532191227</v>
      </c>
    </row>
    <row r="233" spans="2:16" ht="12.75" customHeight="1" x14ac:dyDescent="0.2">
      <c r="B233" s="223" t="s">
        <v>192</v>
      </c>
      <c r="C233" s="224">
        <f t="shared" ref="C233:P233" si="95">100*SQRT(EXP($M96+$N96*LN(C$143*1000)))</f>
        <v>45.416083334648519</v>
      </c>
      <c r="D233" s="220">
        <f t="shared" si="95"/>
        <v>27.97501617650812</v>
      </c>
      <c r="E233" s="220">
        <f t="shared" si="95"/>
        <v>19.390059297826866</v>
      </c>
      <c r="F233" s="220">
        <f t="shared" si="95"/>
        <v>15.647978814016758</v>
      </c>
      <c r="G233" s="220">
        <f t="shared" si="95"/>
        <v>13.439649049746198</v>
      </c>
      <c r="H233" s="220">
        <f t="shared" si="95"/>
        <v>8.2784417318172085</v>
      </c>
      <c r="I233" s="220">
        <f t="shared" si="95"/>
        <v>5.7379582932407924</v>
      </c>
      <c r="J233" s="220">
        <f t="shared" si="95"/>
        <v>4.6305918114653029</v>
      </c>
      <c r="K233" s="220">
        <f t="shared" si="95"/>
        <v>3.9770969515229764</v>
      </c>
      <c r="L233" s="220">
        <f t="shared" si="95"/>
        <v>2.4497786551645513</v>
      </c>
      <c r="M233" s="220">
        <f t="shared" si="95"/>
        <v>1.6979919900843612</v>
      </c>
      <c r="N233" s="220">
        <f t="shared" si="95"/>
        <v>1.3702971341706041</v>
      </c>
      <c r="O233" s="220">
        <f t="shared" si="95"/>
        <v>1.1769131845084944</v>
      </c>
      <c r="P233" s="220">
        <f t="shared" si="95"/>
        <v>0.72494506257549785</v>
      </c>
    </row>
    <row r="234" spans="2:16" ht="12.75" customHeight="1" x14ac:dyDescent="0.2">
      <c r="B234" s="225" t="s">
        <v>193</v>
      </c>
      <c r="C234" s="224">
        <f t="shared" ref="C234:P234" si="96">100*SQRT(EXP($M97+$N97*LN(C$143*1000)))</f>
        <v>46.735006377041159</v>
      </c>
      <c r="D234" s="220">
        <f t="shared" si="96"/>
        <v>28.080481731907202</v>
      </c>
      <c r="E234" s="220">
        <f t="shared" si="96"/>
        <v>19.100496441409501</v>
      </c>
      <c r="F234" s="220">
        <f t="shared" si="96"/>
        <v>15.245630513570058</v>
      </c>
      <c r="G234" s="220">
        <f t="shared" si="96"/>
        <v>12.992261592640361</v>
      </c>
      <c r="H234" s="220">
        <f t="shared" si="96"/>
        <v>7.8063317540814889</v>
      </c>
      <c r="I234" s="220">
        <f t="shared" si="96"/>
        <v>5.309909328224637</v>
      </c>
      <c r="J234" s="220">
        <f t="shared" si="96"/>
        <v>4.2382623889904503</v>
      </c>
      <c r="K234" s="220">
        <f t="shared" si="96"/>
        <v>3.6118292127701825</v>
      </c>
      <c r="L234" s="220">
        <f t="shared" si="96"/>
        <v>2.1701485051639167</v>
      </c>
      <c r="M234" s="220">
        <f t="shared" si="96"/>
        <v>1.4761468195580787</v>
      </c>
      <c r="N234" s="220">
        <f t="shared" si="96"/>
        <v>1.1782305797023203</v>
      </c>
      <c r="O234" s="220">
        <f t="shared" si="96"/>
        <v>1.0040830974039014</v>
      </c>
      <c r="P234" s="220">
        <f t="shared" si="96"/>
        <v>0.60329802560630508</v>
      </c>
    </row>
    <row r="235" spans="2:16" ht="12.75" customHeight="1" x14ac:dyDescent="0.2">
      <c r="B235" s="225" t="s">
        <v>194</v>
      </c>
      <c r="C235" s="224">
        <f t="shared" ref="C235:P235" si="97">100*SQRT(EXP($M98+$N98*LN(C$143*1000)))</f>
        <v>30.365074141358043</v>
      </c>
      <c r="D235" s="220">
        <f t="shared" si="97"/>
        <v>18.042773358615303</v>
      </c>
      <c r="E235" s="220">
        <f t="shared" si="97"/>
        <v>12.169903788594246</v>
      </c>
      <c r="F235" s="220">
        <f t="shared" si="97"/>
        <v>9.6660516330109072</v>
      </c>
      <c r="G235" s="220">
        <f t="shared" si="97"/>
        <v>8.2086359607748829</v>
      </c>
      <c r="H235" s="220">
        <f t="shared" si="97"/>
        <v>4.8775299389740532</v>
      </c>
      <c r="I235" s="220">
        <f t="shared" si="97"/>
        <v>3.2899083141760266</v>
      </c>
      <c r="J235" s="220">
        <f t="shared" si="97"/>
        <v>2.61303821173188</v>
      </c>
      <c r="K235" s="220">
        <f t="shared" si="97"/>
        <v>2.2190528507470679</v>
      </c>
      <c r="L235" s="220">
        <f t="shared" si="97"/>
        <v>1.3185499719325868</v>
      </c>
      <c r="M235" s="220">
        <f t="shared" si="97"/>
        <v>0.88936584082352677</v>
      </c>
      <c r="N235" s="220">
        <f t="shared" si="97"/>
        <v>0.70638653249610994</v>
      </c>
      <c r="O235" s="220">
        <f t="shared" si="97"/>
        <v>0.59987987991415959</v>
      </c>
      <c r="P235" s="220">
        <f t="shared" si="97"/>
        <v>0.35644558828666389</v>
      </c>
    </row>
    <row r="236" spans="2:16" ht="12.75" customHeight="1" x14ac:dyDescent="0.2">
      <c r="B236" s="225" t="s">
        <v>195</v>
      </c>
      <c r="C236" s="224">
        <f t="shared" ref="C236:P236" si="98">100*SQRT(EXP($M99+$N99*LN(C$143*1000)))</f>
        <v>46.340864520801681</v>
      </c>
      <c r="D236" s="220">
        <f t="shared" si="98"/>
        <v>28.514736157019037</v>
      </c>
      <c r="E236" s="220">
        <f t="shared" si="98"/>
        <v>19.748477500782808</v>
      </c>
      <c r="F236" s="220">
        <f t="shared" si="98"/>
        <v>15.929831987746471</v>
      </c>
      <c r="G236" s="220">
        <f t="shared" si="98"/>
        <v>13.677221540867185</v>
      </c>
      <c r="H236" s="220">
        <f t="shared" si="98"/>
        <v>8.415949241168331</v>
      </c>
      <c r="I236" s="220">
        <f t="shared" si="98"/>
        <v>5.8286418405464229</v>
      </c>
      <c r="J236" s="220">
        <f t="shared" si="98"/>
        <v>4.7015920712355381</v>
      </c>
      <c r="K236" s="220">
        <f t="shared" si="98"/>
        <v>4.0367479332197274</v>
      </c>
      <c r="L236" s="220">
        <f t="shared" si="98"/>
        <v>2.4839157283412971</v>
      </c>
      <c r="M236" s="220">
        <f t="shared" si="98"/>
        <v>1.7202878401143447</v>
      </c>
      <c r="N236" s="220">
        <f t="shared" si="98"/>
        <v>1.3876460229654914</v>
      </c>
      <c r="O236" s="220">
        <f t="shared" si="98"/>
        <v>1.1914213590577383</v>
      </c>
      <c r="P236" s="220">
        <f t="shared" si="98"/>
        <v>0.7331124711779694</v>
      </c>
    </row>
    <row r="237" spans="2:16" ht="12.75" customHeight="1" x14ac:dyDescent="0.2">
      <c r="B237" s="225" t="s">
        <v>196</v>
      </c>
      <c r="C237" s="224">
        <f t="shared" ref="C237:P237" si="99">100*SQRT(EXP($M100+$N100*LN(C$143*1000)))</f>
        <v>34.400518005826171</v>
      </c>
      <c r="D237" s="220">
        <f t="shared" si="99"/>
        <v>20.877876513861292</v>
      </c>
      <c r="E237" s="220">
        <f t="shared" si="99"/>
        <v>14.309483341640272</v>
      </c>
      <c r="F237" s="220">
        <f t="shared" si="99"/>
        <v>11.472382504100617</v>
      </c>
      <c r="G237" s="220">
        <f t="shared" si="99"/>
        <v>9.8075737428916643</v>
      </c>
      <c r="H237" s="220">
        <f t="shared" si="99"/>
        <v>5.9522741334883902</v>
      </c>
      <c r="I237" s="220">
        <f t="shared" si="99"/>
        <v>4.0796279018835788</v>
      </c>
      <c r="J237" s="220">
        <f t="shared" si="99"/>
        <v>3.2707716028162963</v>
      </c>
      <c r="K237" s="220">
        <f t="shared" si="99"/>
        <v>2.7961352996477333</v>
      </c>
      <c r="L237" s="220">
        <f t="shared" si="99"/>
        <v>1.6969909433400685</v>
      </c>
      <c r="M237" s="220">
        <f t="shared" si="99"/>
        <v>1.1631002615863288</v>
      </c>
      <c r="N237" s="220">
        <f t="shared" si="99"/>
        <v>0.93249565850560479</v>
      </c>
      <c r="O237" s="220">
        <f t="shared" si="99"/>
        <v>0.79717704081529117</v>
      </c>
      <c r="P237" s="220">
        <f t="shared" si="99"/>
        <v>0.48381143025253948</v>
      </c>
    </row>
    <row r="238" spans="2:16" ht="12.75" customHeight="1" x14ac:dyDescent="0.2">
      <c r="B238" s="225" t="s">
        <v>197</v>
      </c>
      <c r="C238" s="224">
        <f t="shared" ref="C238:P238" si="100">100*SQRT(EXP($M101+$N101*LN(C$143*1000)))</f>
        <v>44.009090599494733</v>
      </c>
      <c r="D238" s="220">
        <f t="shared" si="100"/>
        <v>26.823491766059824</v>
      </c>
      <c r="E238" s="220">
        <f t="shared" si="100"/>
        <v>18.443935853083431</v>
      </c>
      <c r="F238" s="220">
        <f t="shared" si="100"/>
        <v>14.815032318741499</v>
      </c>
      <c r="G238" s="220">
        <f t="shared" si="100"/>
        <v>12.682121057150741</v>
      </c>
      <c r="H238" s="220">
        <f t="shared" si="100"/>
        <v>7.7297386771396459</v>
      </c>
      <c r="I238" s="220">
        <f t="shared" si="100"/>
        <v>5.3149979713921409</v>
      </c>
      <c r="J238" s="220">
        <f t="shared" si="100"/>
        <v>4.2692550737241941</v>
      </c>
      <c r="K238" s="220">
        <f t="shared" si="100"/>
        <v>3.6546129973899792</v>
      </c>
      <c r="L238" s="220">
        <f t="shared" si="100"/>
        <v>2.2274825566323071</v>
      </c>
      <c r="M238" s="220">
        <f t="shared" si="100"/>
        <v>1.5316255522098809</v>
      </c>
      <c r="N238" s="220">
        <f t="shared" si="100"/>
        <v>1.2302733124289291</v>
      </c>
      <c r="O238" s="220">
        <f t="shared" si="100"/>
        <v>1.0531516061472173</v>
      </c>
      <c r="P238" s="220">
        <f t="shared" si="100"/>
        <v>0.64189473245390971</v>
      </c>
    </row>
    <row r="239" spans="2:16" ht="12.75" customHeight="1" x14ac:dyDescent="0.2">
      <c r="B239" s="223" t="s">
        <v>198</v>
      </c>
      <c r="C239" s="224">
        <f t="shared" ref="C239:P239" si="101">100*SQRT(EXP($M102+$N102*LN(C$143*1000)))</f>
        <v>44.770017084035956</v>
      </c>
      <c r="D239" s="220">
        <f t="shared" si="101"/>
        <v>27.47845441511393</v>
      </c>
      <c r="E239" s="220">
        <f t="shared" si="101"/>
        <v>18.994344287806335</v>
      </c>
      <c r="F239" s="220">
        <f t="shared" si="101"/>
        <v>15.304355384724467</v>
      </c>
      <c r="G239" s="220">
        <f t="shared" si="101"/>
        <v>13.129745562591729</v>
      </c>
      <c r="H239" s="220">
        <f t="shared" si="101"/>
        <v>8.0586325050201904</v>
      </c>
      <c r="I239" s="220">
        <f t="shared" si="101"/>
        <v>5.5704894451803257</v>
      </c>
      <c r="J239" s="220">
        <f t="shared" si="101"/>
        <v>4.4883228841242708</v>
      </c>
      <c r="K239" s="220">
        <f t="shared" si="101"/>
        <v>3.8505729898385117</v>
      </c>
      <c r="L239" s="220">
        <f t="shared" si="101"/>
        <v>2.3633628321994831</v>
      </c>
      <c r="M239" s="220">
        <f t="shared" si="101"/>
        <v>1.6336627465885065</v>
      </c>
      <c r="N239" s="220">
        <f t="shared" si="101"/>
        <v>1.3162947282484505</v>
      </c>
      <c r="O239" s="220">
        <f t="shared" si="101"/>
        <v>1.1292612091674947</v>
      </c>
      <c r="P239" s="220">
        <f t="shared" si="101"/>
        <v>0.69310566937286633</v>
      </c>
    </row>
    <row r="240" spans="2:16" ht="12.75" customHeight="1" x14ac:dyDescent="0.2">
      <c r="B240" s="225" t="s">
        <v>199</v>
      </c>
      <c r="C240" s="224">
        <f t="shared" ref="C240:P240" si="102">100*SQRT(EXP($M103+$N103*LN(C$143*1000)))</f>
        <v>45.270914405538669</v>
      </c>
      <c r="D240" s="220">
        <f t="shared" si="102"/>
        <v>26.697548101637526</v>
      </c>
      <c r="E240" s="220">
        <f t="shared" si="102"/>
        <v>17.905085417120318</v>
      </c>
      <c r="F240" s="220">
        <f t="shared" si="102"/>
        <v>14.173866551957232</v>
      </c>
      <c r="G240" s="220">
        <f t="shared" si="102"/>
        <v>12.008296888309047</v>
      </c>
      <c r="H240" s="220">
        <f t="shared" si="102"/>
        <v>7.0816348201518178</v>
      </c>
      <c r="I240" s="220">
        <f t="shared" si="102"/>
        <v>4.7493978048079502</v>
      </c>
      <c r="J240" s="220">
        <f t="shared" si="102"/>
        <v>3.7596766013268814</v>
      </c>
      <c r="K240" s="220">
        <f t="shared" si="102"/>
        <v>3.1852503102992529</v>
      </c>
      <c r="L240" s="220">
        <f t="shared" si="102"/>
        <v>1.8784328633875833</v>
      </c>
      <c r="M240" s="220">
        <f t="shared" si="102"/>
        <v>1.259797369452728</v>
      </c>
      <c r="N240" s="220">
        <f t="shared" si="102"/>
        <v>0.9972697354493546</v>
      </c>
      <c r="O240" s="220">
        <f t="shared" si="102"/>
        <v>0.84490079098054083</v>
      </c>
      <c r="P240" s="220">
        <f t="shared" si="102"/>
        <v>0.49826206968673198</v>
      </c>
    </row>
    <row r="241" spans="2:16" ht="12.75" customHeight="1" x14ac:dyDescent="0.2">
      <c r="B241" s="225" t="s">
        <v>200</v>
      </c>
      <c r="C241" s="224">
        <f t="shared" ref="C241:P241" si="103">100*SQRT(EXP($M104+$N104*LN(C$143*1000)))</f>
        <v>48.166268499425023</v>
      </c>
      <c r="D241" s="220">
        <f t="shared" si="103"/>
        <v>29.119978274025726</v>
      </c>
      <c r="E241" s="220">
        <f t="shared" si="103"/>
        <v>19.900448965548822</v>
      </c>
      <c r="F241" s="220">
        <f t="shared" si="103"/>
        <v>15.92766429009345</v>
      </c>
      <c r="G241" s="220">
        <f t="shared" si="103"/>
        <v>13.599868286428633</v>
      </c>
      <c r="H241" s="220">
        <f t="shared" si="103"/>
        <v>8.2220998505446037</v>
      </c>
      <c r="I241" s="220">
        <f t="shared" si="103"/>
        <v>5.6189423263188845</v>
      </c>
      <c r="J241" s="220">
        <f t="shared" si="103"/>
        <v>4.4972164795848739</v>
      </c>
      <c r="K241" s="220">
        <f t="shared" si="103"/>
        <v>3.8399573637392193</v>
      </c>
      <c r="L241" s="220">
        <f t="shared" si="103"/>
        <v>2.3215307826182574</v>
      </c>
      <c r="M241" s="220">
        <f t="shared" si="103"/>
        <v>1.5865226418336309</v>
      </c>
      <c r="N241" s="220">
        <f t="shared" si="103"/>
        <v>1.2698004990492588</v>
      </c>
      <c r="O241" s="220">
        <f t="shared" si="103"/>
        <v>1.0842217177977687</v>
      </c>
      <c r="P241" s="220">
        <f t="shared" si="103"/>
        <v>0.65549011476516605</v>
      </c>
    </row>
    <row r="242" spans="2:16" ht="12.75" customHeight="1" x14ac:dyDescent="0.2">
      <c r="B242" s="225" t="s">
        <v>201</v>
      </c>
      <c r="C242" s="224">
        <f t="shared" ref="C242:P242" si="104">100*SQRT(EXP($M105+$N105*LN(C$143*1000)))</f>
        <v>44.527860400343485</v>
      </c>
      <c r="D242" s="220">
        <f t="shared" si="104"/>
        <v>27.288737962493343</v>
      </c>
      <c r="E242" s="220">
        <f t="shared" si="104"/>
        <v>18.841746839545003</v>
      </c>
      <c r="F242" s="220">
        <f t="shared" si="104"/>
        <v>15.171298687514344</v>
      </c>
      <c r="G242" s="220">
        <f t="shared" si="104"/>
        <v>13.00944823661121</v>
      </c>
      <c r="H242" s="220">
        <f t="shared" si="104"/>
        <v>7.9727932304325506</v>
      </c>
      <c r="I242" s="220">
        <f t="shared" si="104"/>
        <v>5.5048845372885422</v>
      </c>
      <c r="J242" s="220">
        <f t="shared" si="104"/>
        <v>4.4325108635999726</v>
      </c>
      <c r="K242" s="220">
        <f t="shared" si="104"/>
        <v>3.800895482051077</v>
      </c>
      <c r="L242" s="220">
        <f t="shared" si="104"/>
        <v>2.329365028994669</v>
      </c>
      <c r="M242" s="220">
        <f t="shared" si="104"/>
        <v>1.6083303754658824</v>
      </c>
      <c r="N242" s="220">
        <f t="shared" si="104"/>
        <v>1.2950211422639084</v>
      </c>
      <c r="O242" s="220">
        <f t="shared" si="104"/>
        <v>1.1104857179738077</v>
      </c>
      <c r="P242" s="220">
        <f t="shared" si="104"/>
        <v>0.68055714998254746</v>
      </c>
    </row>
    <row r="243" spans="2:16" ht="12.75" customHeight="1" x14ac:dyDescent="0.2">
      <c r="B243" s="225" t="s">
        <v>202</v>
      </c>
      <c r="C243" s="224">
        <f t="shared" ref="C243:P243" si="105">100*SQRT(EXP($M106+$N106*LN(C$143*1000)))</f>
        <v>35.415050874011698</v>
      </c>
      <c r="D243" s="220">
        <f t="shared" si="105"/>
        <v>20.822522735810605</v>
      </c>
      <c r="E243" s="220">
        <f t="shared" si="105"/>
        <v>13.933169886622302</v>
      </c>
      <c r="F243" s="220">
        <f t="shared" si="105"/>
        <v>11.014979143940575</v>
      </c>
      <c r="G243" s="220">
        <f t="shared" si="105"/>
        <v>9.3232326146345343</v>
      </c>
      <c r="H243" s="220">
        <f t="shared" si="105"/>
        <v>5.4816587382608422</v>
      </c>
      <c r="I243" s="220">
        <f t="shared" si="105"/>
        <v>3.6679937118917345</v>
      </c>
      <c r="J243" s="220">
        <f t="shared" si="105"/>
        <v>2.8997618320426</v>
      </c>
      <c r="K243" s="220">
        <f t="shared" si="105"/>
        <v>2.4543990264424767</v>
      </c>
      <c r="L243" s="220">
        <f t="shared" si="105"/>
        <v>1.4430807882406038</v>
      </c>
      <c r="M243" s="220">
        <f t="shared" si="105"/>
        <v>0.96562217929999639</v>
      </c>
      <c r="N243" s="220">
        <f t="shared" si="105"/>
        <v>0.76338035439646645</v>
      </c>
      <c r="O243" s="220">
        <f t="shared" si="105"/>
        <v>0.64613582327077013</v>
      </c>
      <c r="P243" s="220">
        <f t="shared" si="105"/>
        <v>0.37990000122660461</v>
      </c>
    </row>
    <row r="244" spans="2:16" ht="12.75" customHeight="1" x14ac:dyDescent="0.2">
      <c r="B244" s="225" t="s">
        <v>203</v>
      </c>
      <c r="C244" s="224">
        <f t="shared" ref="C244:P244" si="106">100*SQRT(EXP($M107+$N107*LN(C$143*1000)))</f>
        <v>41.526315531110058</v>
      </c>
      <c r="D244" s="220">
        <f t="shared" si="106"/>
        <v>25.489879186379859</v>
      </c>
      <c r="E244" s="220">
        <f t="shared" si="106"/>
        <v>17.620958903501759</v>
      </c>
      <c r="F244" s="220">
        <f t="shared" si="106"/>
        <v>14.198343577481182</v>
      </c>
      <c r="G244" s="220">
        <f t="shared" si="106"/>
        <v>12.181234379675223</v>
      </c>
      <c r="H244" s="220">
        <f t="shared" si="106"/>
        <v>7.4771428359996008</v>
      </c>
      <c r="I244" s="220">
        <f t="shared" si="106"/>
        <v>5.1688917654487199</v>
      </c>
      <c r="J244" s="220">
        <f t="shared" si="106"/>
        <v>4.1649096171531097</v>
      </c>
      <c r="K244" s="220">
        <f t="shared" si="106"/>
        <v>3.573215420506517</v>
      </c>
      <c r="L244" s="220">
        <f t="shared" si="106"/>
        <v>2.1933279707270477</v>
      </c>
      <c r="M244" s="220">
        <f t="shared" si="106"/>
        <v>1.5162308833042055</v>
      </c>
      <c r="N244" s="220">
        <f t="shared" si="106"/>
        <v>1.2217250571796452</v>
      </c>
      <c r="O244" s="220">
        <f t="shared" si="106"/>
        <v>1.0481588354173006</v>
      </c>
      <c r="P244" s="220">
        <f t="shared" si="106"/>
        <v>0.64338580828120506</v>
      </c>
    </row>
    <row r="245" spans="2:16" ht="12.75" customHeight="1" x14ac:dyDescent="0.2">
      <c r="B245" s="225" t="s">
        <v>204</v>
      </c>
      <c r="C245" s="224">
        <f t="shared" ref="C245:P245" si="107">100*SQRT(EXP($M108+$N108*LN(C$143*1000)))</f>
        <v>32.781084726454367</v>
      </c>
      <c r="D245" s="220">
        <f t="shared" si="107"/>
        <v>19.470008974953814</v>
      </c>
      <c r="E245" s="220">
        <f t="shared" si="107"/>
        <v>13.128321722699967</v>
      </c>
      <c r="F245" s="220">
        <f t="shared" si="107"/>
        <v>10.425306188324958</v>
      </c>
      <c r="G245" s="220">
        <f t="shared" si="107"/>
        <v>8.8522214589849622</v>
      </c>
      <c r="H245" s="220">
        <f t="shared" si="107"/>
        <v>5.2576915221974687</v>
      </c>
      <c r="I245" s="220">
        <f t="shared" si="107"/>
        <v>3.5451789421830129</v>
      </c>
      <c r="J245" s="220">
        <f t="shared" si="107"/>
        <v>2.8152551975286904</v>
      </c>
      <c r="K245" s="220">
        <f t="shared" si="107"/>
        <v>2.3904585651394203</v>
      </c>
      <c r="L245" s="220">
        <f t="shared" si="107"/>
        <v>1.4197897996938516</v>
      </c>
      <c r="M245" s="220">
        <f t="shared" si="107"/>
        <v>0.95734199675852161</v>
      </c>
      <c r="N245" s="220">
        <f t="shared" si="107"/>
        <v>0.76023300266116378</v>
      </c>
      <c r="O245" s="220">
        <f t="shared" si="107"/>
        <v>0.64552069535590306</v>
      </c>
      <c r="P245" s="220">
        <f t="shared" si="107"/>
        <v>0.38340078850274417</v>
      </c>
    </row>
    <row r="246" spans="2:16" ht="12.75" customHeight="1" x14ac:dyDescent="0.2">
      <c r="B246" s="223" t="s">
        <v>205</v>
      </c>
      <c r="C246" s="224">
        <f t="shared" ref="C246:P246" si="108">100*SQRT(EXP($M109+$N109*LN(C$143*1000)))</f>
        <v>21.212064458579441</v>
      </c>
      <c r="D246" s="220">
        <f t="shared" si="108"/>
        <v>12.972392954464008</v>
      </c>
      <c r="E246" s="220">
        <f t="shared" si="108"/>
        <v>8.9426460542714477</v>
      </c>
      <c r="F246" s="220">
        <f t="shared" si="108"/>
        <v>7.1938765130536595</v>
      </c>
      <c r="G246" s="220">
        <f t="shared" si="108"/>
        <v>6.1647005862906301</v>
      </c>
      <c r="H246" s="220">
        <f t="shared" si="108"/>
        <v>3.7700676710715775</v>
      </c>
      <c r="I246" s="220">
        <f t="shared" si="108"/>
        <v>2.5989330496994358</v>
      </c>
      <c r="J246" s="220">
        <f t="shared" si="108"/>
        <v>2.0907014894435356</v>
      </c>
      <c r="K246" s="220">
        <f t="shared" si="108"/>
        <v>1.7915999356319692</v>
      </c>
      <c r="L246" s="220">
        <f t="shared" si="108"/>
        <v>1.0956660266422178</v>
      </c>
      <c r="M246" s="220">
        <f t="shared" si="108"/>
        <v>0.7553080996193231</v>
      </c>
      <c r="N246" s="220">
        <f t="shared" si="108"/>
        <v>0.60760463569675549</v>
      </c>
      <c r="O246" s="220">
        <f t="shared" si="108"/>
        <v>0.52067903127276838</v>
      </c>
      <c r="P246" s="220">
        <f t="shared" si="108"/>
        <v>0.31842506466116721</v>
      </c>
    </row>
    <row r="247" spans="2:16" ht="12.75" customHeight="1" x14ac:dyDescent="0.2">
      <c r="B247" s="225" t="s">
        <v>206</v>
      </c>
      <c r="C247" s="224">
        <f t="shared" ref="C247:P247" si="109">100*SQRT(EXP($M110+$N110*LN(C$143*1000)))</f>
        <v>20.329523112248157</v>
      </c>
      <c r="D247" s="220">
        <f t="shared" si="109"/>
        <v>12.399532423117323</v>
      </c>
      <c r="E247" s="220">
        <f t="shared" si="109"/>
        <v>8.5304997551325208</v>
      </c>
      <c r="F247" s="220">
        <f t="shared" si="109"/>
        <v>6.8542277062828951</v>
      </c>
      <c r="G247" s="220">
        <f t="shared" si="109"/>
        <v>5.8687233993313219</v>
      </c>
      <c r="H247" s="220">
        <f t="shared" si="109"/>
        <v>3.5794949871929784</v>
      </c>
      <c r="I247" s="220">
        <f t="shared" si="109"/>
        <v>2.4625832708674928</v>
      </c>
      <c r="J247" s="220">
        <f t="shared" si="109"/>
        <v>1.9786773306045902</v>
      </c>
      <c r="K247" s="220">
        <f t="shared" si="109"/>
        <v>1.6941821088320763</v>
      </c>
      <c r="L247" s="220">
        <f t="shared" si="109"/>
        <v>1.0333280260997493</v>
      </c>
      <c r="M247" s="220">
        <f t="shared" si="109"/>
        <v>0.71089813493139631</v>
      </c>
      <c r="N247" s="220">
        <f t="shared" si="109"/>
        <v>0.57120424742523335</v>
      </c>
      <c r="O247" s="220">
        <f t="shared" si="109"/>
        <v>0.48907621344255758</v>
      </c>
      <c r="P247" s="220">
        <f t="shared" si="109"/>
        <v>0.29830096517624688</v>
      </c>
    </row>
    <row r="248" spans="2:16" ht="12.75" customHeight="1" x14ac:dyDescent="0.2">
      <c r="B248" s="225" t="s">
        <v>207</v>
      </c>
      <c r="C248" s="224">
        <f t="shared" ref="C248:P248" si="110">100*SQRT(EXP($M111+$N111*LN(C$143*1000)))</f>
        <v>21.287049062917689</v>
      </c>
      <c r="D248" s="220">
        <f t="shared" si="110"/>
        <v>12.905794441747837</v>
      </c>
      <c r="E248" s="220">
        <f t="shared" si="110"/>
        <v>8.8385373670486054</v>
      </c>
      <c r="F248" s="220">
        <f t="shared" si="110"/>
        <v>7.0828823460385424</v>
      </c>
      <c r="G248" s="220">
        <f t="shared" si="110"/>
        <v>6.0530750850960207</v>
      </c>
      <c r="H248" s="220">
        <f t="shared" si="110"/>
        <v>3.6698249042325091</v>
      </c>
      <c r="I248" s="220">
        <f t="shared" si="110"/>
        <v>2.5132807354858051</v>
      </c>
      <c r="J248" s="220">
        <f t="shared" si="110"/>
        <v>2.014051761366872</v>
      </c>
      <c r="K248" s="220">
        <f t="shared" si="110"/>
        <v>1.7212210991535259</v>
      </c>
      <c r="L248" s="220">
        <f t="shared" si="110"/>
        <v>1.0435324139488789</v>
      </c>
      <c r="M248" s="220">
        <f t="shared" si="110"/>
        <v>0.71466350065037021</v>
      </c>
      <c r="N248" s="220">
        <f t="shared" si="110"/>
        <v>0.57270533368858645</v>
      </c>
      <c r="O248" s="220">
        <f t="shared" si="110"/>
        <v>0.48943752233733973</v>
      </c>
      <c r="P248" s="220">
        <f t="shared" si="110"/>
        <v>0.29673347567783065</v>
      </c>
    </row>
    <row r="249" spans="2:16" ht="12.75" customHeight="1" x14ac:dyDescent="0.2">
      <c r="B249" s="223" t="s">
        <v>208</v>
      </c>
      <c r="C249" s="224">
        <f t="shared" ref="C249:P249" si="111">100*SQRT(EXP($M112+$N112*LN(C$143*1000)))</f>
        <v>37.799851103003242</v>
      </c>
      <c r="D249" s="220">
        <f t="shared" si="111"/>
        <v>23.395073972555505</v>
      </c>
      <c r="E249" s="220">
        <f t="shared" si="111"/>
        <v>16.274283639760156</v>
      </c>
      <c r="F249" s="220">
        <f t="shared" si="111"/>
        <v>13.161294427079442</v>
      </c>
      <c r="G249" s="220">
        <f t="shared" si="111"/>
        <v>11.320857899319332</v>
      </c>
      <c r="H249" s="220">
        <f t="shared" si="111"/>
        <v>7.0067024143997889</v>
      </c>
      <c r="I249" s="220">
        <f t="shared" si="111"/>
        <v>4.8740629161976861</v>
      </c>
      <c r="J249" s="220">
        <f t="shared" si="111"/>
        <v>3.941738912517355</v>
      </c>
      <c r="K249" s="220">
        <f t="shared" si="111"/>
        <v>3.3905377888220984</v>
      </c>
      <c r="L249" s="220">
        <f t="shared" si="111"/>
        <v>2.0984707627574637</v>
      </c>
      <c r="M249" s="220">
        <f t="shared" si="111"/>
        <v>1.4597563761893257</v>
      </c>
      <c r="N249" s="220">
        <f t="shared" si="111"/>
        <v>1.1805302085245799</v>
      </c>
      <c r="O249" s="220">
        <f t="shared" si="111"/>
        <v>1.015448352030089</v>
      </c>
      <c r="P249" s="220">
        <f t="shared" si="111"/>
        <v>0.6284810288357463</v>
      </c>
    </row>
    <row r="250" spans="2:16" ht="12.75" customHeight="1" x14ac:dyDescent="0.2">
      <c r="B250" s="225" t="s">
        <v>209</v>
      </c>
      <c r="C250" s="224">
        <f t="shared" ref="C250:P250" si="112">100*SQRT(EXP($M113+$N113*LN(C$143*1000)))</f>
        <v>40.983776724756069</v>
      </c>
      <c r="D250" s="220">
        <f t="shared" si="112"/>
        <v>25.348292566748803</v>
      </c>
      <c r="E250" s="220">
        <f t="shared" si="112"/>
        <v>17.623860395693875</v>
      </c>
      <c r="F250" s="220">
        <f t="shared" si="112"/>
        <v>14.248399316962212</v>
      </c>
      <c r="G250" s="220">
        <f t="shared" si="112"/>
        <v>12.253308755570563</v>
      </c>
      <c r="H250" s="220">
        <f t="shared" si="112"/>
        <v>7.5786196409588298</v>
      </c>
      <c r="I250" s="220">
        <f t="shared" si="112"/>
        <v>5.2691728325531662</v>
      </c>
      <c r="J250" s="220">
        <f t="shared" si="112"/>
        <v>4.2599791931312838</v>
      </c>
      <c r="K250" s="220">
        <f t="shared" si="112"/>
        <v>3.6634880300977466</v>
      </c>
      <c r="L250" s="220">
        <f t="shared" si="112"/>
        <v>2.26585185219415</v>
      </c>
      <c r="M250" s="220">
        <f t="shared" si="112"/>
        <v>1.5753746180433958</v>
      </c>
      <c r="N250" s="220">
        <f t="shared" si="112"/>
        <v>1.2736464161491867</v>
      </c>
      <c r="O250" s="220">
        <f t="shared" si="112"/>
        <v>1.0953077910950375</v>
      </c>
      <c r="P250" s="220">
        <f t="shared" si="112"/>
        <v>0.67744323627806413</v>
      </c>
    </row>
    <row r="251" spans="2:16" ht="12.75" customHeight="1" x14ac:dyDescent="0.2">
      <c r="B251" s="225" t="s">
        <v>210</v>
      </c>
      <c r="C251" s="224">
        <f t="shared" ref="C251:P251" si="113">100*SQRT(EXP($M114+$N114*LN(C$143*1000)))</f>
        <v>35.785245825086733</v>
      </c>
      <c r="D251" s="220">
        <f t="shared" si="113"/>
        <v>21.046173181779228</v>
      </c>
      <c r="E251" s="220">
        <f t="shared" si="113"/>
        <v>14.085856909921567</v>
      </c>
      <c r="F251" s="220">
        <f t="shared" si="113"/>
        <v>11.137090260011497</v>
      </c>
      <c r="G251" s="220">
        <f t="shared" si="113"/>
        <v>9.4274319218545841</v>
      </c>
      <c r="H251" s="220">
        <f t="shared" si="113"/>
        <v>5.5445019396147925</v>
      </c>
      <c r="I251" s="220">
        <f t="shared" si="113"/>
        <v>3.7108437854066061</v>
      </c>
      <c r="J251" s="220">
        <f t="shared" si="113"/>
        <v>2.9340069576999697</v>
      </c>
      <c r="K251" s="220">
        <f t="shared" si="113"/>
        <v>2.4836065979710944</v>
      </c>
      <c r="L251" s="220">
        <f t="shared" si="113"/>
        <v>1.4606694287304796</v>
      </c>
      <c r="M251" s="220">
        <f t="shared" si="113"/>
        <v>0.9776019796134291</v>
      </c>
      <c r="N251" s="220">
        <f t="shared" si="113"/>
        <v>0.77294846560962938</v>
      </c>
      <c r="O251" s="220">
        <f t="shared" si="113"/>
        <v>0.65429289594616458</v>
      </c>
      <c r="P251" s="220">
        <f t="shared" si="113"/>
        <v>0.38480556112422482</v>
      </c>
    </row>
    <row r="252" spans="2:16" ht="12.75" customHeight="1" x14ac:dyDescent="0.2">
      <c r="B252" s="225" t="s">
        <v>211</v>
      </c>
      <c r="C252" s="224">
        <f t="shared" ref="C252:P252" si="114">100*SQRT(EXP($M115+$N115*LN(C$143*1000)))</f>
        <v>39.925482242600509</v>
      </c>
      <c r="D252" s="220">
        <f t="shared" si="114"/>
        <v>24.098534777446282</v>
      </c>
      <c r="E252" s="220">
        <f t="shared" si="114"/>
        <v>16.44853427380383</v>
      </c>
      <c r="F252" s="220">
        <f t="shared" si="114"/>
        <v>13.155377509331181</v>
      </c>
      <c r="G252" s="220">
        <f t="shared" si="114"/>
        <v>11.22700123700924</v>
      </c>
      <c r="H252" s="220">
        <f t="shared" si="114"/>
        <v>6.7764811984617186</v>
      </c>
      <c r="I252" s="220">
        <f t="shared" si="114"/>
        <v>4.6253095583638046</v>
      </c>
      <c r="J252" s="220">
        <f t="shared" si="114"/>
        <v>3.6992775359139864</v>
      </c>
      <c r="K252" s="220">
        <f t="shared" si="114"/>
        <v>3.1570202711619677</v>
      </c>
      <c r="L252" s="220">
        <f t="shared" si="114"/>
        <v>1.9055389822323208</v>
      </c>
      <c r="M252" s="220">
        <f t="shared" si="114"/>
        <v>1.3006319076565476</v>
      </c>
      <c r="N252" s="220">
        <f t="shared" si="114"/>
        <v>1.0402327320528231</v>
      </c>
      <c r="O252" s="220">
        <f t="shared" si="114"/>
        <v>0.88775059182078009</v>
      </c>
      <c r="P252" s="220">
        <f t="shared" si="114"/>
        <v>0.53583544415813478</v>
      </c>
    </row>
    <row r="253" spans="2:16" ht="12.75" customHeight="1" x14ac:dyDescent="0.2">
      <c r="B253" s="225" t="s">
        <v>212</v>
      </c>
      <c r="C253" s="224">
        <f t="shared" ref="C253:P253" si="115">100*SQRT(EXP($M116+$N116*LN(C$143*1000)))</f>
        <v>23.174356804044802</v>
      </c>
      <c r="D253" s="220">
        <f t="shared" si="115"/>
        <v>13.417714793206779</v>
      </c>
      <c r="E253" s="220">
        <f t="shared" si="115"/>
        <v>8.8745429947673227</v>
      </c>
      <c r="F253" s="220">
        <f t="shared" si="115"/>
        <v>6.9682894698794531</v>
      </c>
      <c r="G253" s="220">
        <f t="shared" si="115"/>
        <v>5.8696666742273997</v>
      </c>
      <c r="H253" s="220">
        <f t="shared" si="115"/>
        <v>3.398476774648937</v>
      </c>
      <c r="I253" s="220">
        <f t="shared" si="115"/>
        <v>2.2477693644680676</v>
      </c>
      <c r="J253" s="220">
        <f t="shared" si="115"/>
        <v>1.7649480770306565</v>
      </c>
      <c r="K253" s="220">
        <f t="shared" si="115"/>
        <v>1.4866857862705571</v>
      </c>
      <c r="L253" s="220">
        <f t="shared" si="115"/>
        <v>0.86077581509451162</v>
      </c>
      <c r="M253" s="220">
        <f t="shared" si="115"/>
        <v>0.56932138576828772</v>
      </c>
      <c r="N253" s="220">
        <f t="shared" si="115"/>
        <v>0.44703104371295549</v>
      </c>
      <c r="O253" s="220">
        <f t="shared" si="115"/>
        <v>0.37655198323332845</v>
      </c>
      <c r="P253" s="220">
        <f t="shared" si="115"/>
        <v>0.21801973442297801</v>
      </c>
    </row>
    <row r="254" spans="2:16" ht="12.75" customHeight="1" x14ac:dyDescent="0.2">
      <c r="B254" s="225" t="s">
        <v>213</v>
      </c>
      <c r="C254" s="224">
        <f t="shared" ref="C254:P254" si="116">100*SQRT(EXP($M117+$N117*LN(C$143*1000)))</f>
        <v>20.491168641427329</v>
      </c>
      <c r="D254" s="220">
        <f t="shared" si="116"/>
        <v>12.012175897558356</v>
      </c>
      <c r="E254" s="220">
        <f t="shared" si="116"/>
        <v>8.0197721612151227</v>
      </c>
      <c r="F254" s="220">
        <f t="shared" si="116"/>
        <v>6.331763909100772</v>
      </c>
      <c r="G254" s="220">
        <f t="shared" si="116"/>
        <v>5.354296013170635</v>
      </c>
      <c r="H254" s="220">
        <f t="shared" si="116"/>
        <v>3.1387543894285699</v>
      </c>
      <c r="I254" s="220">
        <f t="shared" si="116"/>
        <v>2.0955483242921562</v>
      </c>
      <c r="J254" s="220">
        <f t="shared" si="116"/>
        <v>1.6544755864385161</v>
      </c>
      <c r="K254" s="220">
        <f t="shared" si="116"/>
        <v>1.3990654363507329</v>
      </c>
      <c r="L254" s="220">
        <f t="shared" si="116"/>
        <v>0.82014942181787709</v>
      </c>
      <c r="M254" s="220">
        <f t="shared" si="116"/>
        <v>0.54756203682204219</v>
      </c>
      <c r="N254" s="220">
        <f t="shared" si="116"/>
        <v>0.43231072816639693</v>
      </c>
      <c r="O254" s="220">
        <f t="shared" si="116"/>
        <v>0.36557263370879062</v>
      </c>
      <c r="P254" s="220">
        <f t="shared" si="116"/>
        <v>0.21430318867054032</v>
      </c>
    </row>
    <row r="255" spans="2:16" ht="12.75" customHeight="1" x14ac:dyDescent="0.2">
      <c r="B255" s="223" t="s">
        <v>214</v>
      </c>
      <c r="C255" s="224">
        <f t="shared" ref="C255:P255" si="117">100*SQRT(EXP($M118+$N118*LN(C$143*1000)))</f>
        <v>37.735110211279938</v>
      </c>
      <c r="D255" s="220">
        <f t="shared" si="117"/>
        <v>23.251117931442337</v>
      </c>
      <c r="E255" s="220">
        <f t="shared" si="117"/>
        <v>16.119689824578227</v>
      </c>
      <c r="F255" s="220">
        <f t="shared" si="117"/>
        <v>13.010580046846263</v>
      </c>
      <c r="G255" s="220">
        <f t="shared" si="117"/>
        <v>11.175565872005865</v>
      </c>
      <c r="H255" s="220">
        <f t="shared" si="117"/>
        <v>6.8860114250557363</v>
      </c>
      <c r="I255" s="220">
        <f t="shared" si="117"/>
        <v>4.773979841644314</v>
      </c>
      <c r="J255" s="220">
        <f t="shared" si="117"/>
        <v>3.8531911933590215</v>
      </c>
      <c r="K255" s="220">
        <f t="shared" si="117"/>
        <v>3.3097365254867812</v>
      </c>
      <c r="L255" s="220">
        <f t="shared" si="117"/>
        <v>2.0393493975563306</v>
      </c>
      <c r="M255" s="220">
        <f t="shared" si="117"/>
        <v>1.4138537264951749</v>
      </c>
      <c r="N255" s="220">
        <f t="shared" si="117"/>
        <v>1.1411545310909024</v>
      </c>
      <c r="O255" s="220">
        <f t="shared" si="117"/>
        <v>0.98020592367330062</v>
      </c>
      <c r="P255" s="220">
        <f t="shared" si="117"/>
        <v>0.60397023887884405</v>
      </c>
    </row>
    <row r="256" spans="2:16" ht="12.75" customHeight="1" x14ac:dyDescent="0.2">
      <c r="B256" s="225" t="s">
        <v>215</v>
      </c>
      <c r="C256" s="224">
        <f t="shared" ref="C256:P256" si="118">100*SQRT(EXP($M119+$N119*LN(C$143*1000)))</f>
        <v>36.227613020417586</v>
      </c>
      <c r="D256" s="220">
        <f t="shared" si="118"/>
        <v>21.365663486126156</v>
      </c>
      <c r="E256" s="220">
        <f t="shared" si="118"/>
        <v>14.329794982048389</v>
      </c>
      <c r="F256" s="220">
        <f t="shared" si="118"/>
        <v>11.343910309958417</v>
      </c>
      <c r="G256" s="220">
        <f t="shared" si="118"/>
        <v>9.6108891896045829</v>
      </c>
      <c r="H256" s="220">
        <f t="shared" si="118"/>
        <v>5.6681356321160221</v>
      </c>
      <c r="I256" s="220">
        <f t="shared" si="118"/>
        <v>3.8015773107822435</v>
      </c>
      <c r="J256" s="220">
        <f t="shared" si="118"/>
        <v>3.009446548531304</v>
      </c>
      <c r="K256" s="220">
        <f t="shared" si="118"/>
        <v>2.5496902311173466</v>
      </c>
      <c r="L256" s="220">
        <f t="shared" si="118"/>
        <v>1.5037099861151304</v>
      </c>
      <c r="M256" s="220">
        <f t="shared" si="118"/>
        <v>1.0085273423631709</v>
      </c>
      <c r="N256" s="220">
        <f t="shared" si="118"/>
        <v>0.79838153520275634</v>
      </c>
      <c r="O256" s="220">
        <f t="shared" si="118"/>
        <v>0.67641194757367695</v>
      </c>
      <c r="P256" s="220">
        <f t="shared" si="118"/>
        <v>0.39892195054941504</v>
      </c>
    </row>
    <row r="257" spans="2:16" ht="12.75" customHeight="1" x14ac:dyDescent="0.2">
      <c r="B257" s="225" t="s">
        <v>216</v>
      </c>
      <c r="C257" s="224">
        <f t="shared" ref="C257:P257" si="119">100*SQRT(EXP($M120+$N120*LN(C$143*1000)))</f>
        <v>38.638310712604614</v>
      </c>
      <c r="D257" s="220">
        <f t="shared" si="119"/>
        <v>23.293214026327817</v>
      </c>
      <c r="E257" s="220">
        <f t="shared" si="119"/>
        <v>15.8842119665673</v>
      </c>
      <c r="F257" s="220">
        <f t="shared" si="119"/>
        <v>12.697190012136685</v>
      </c>
      <c r="G257" s="220">
        <f t="shared" si="119"/>
        <v>10.831832374598951</v>
      </c>
      <c r="H257" s="220">
        <f t="shared" si="119"/>
        <v>6.5300005395042273</v>
      </c>
      <c r="I257" s="220">
        <f t="shared" si="119"/>
        <v>4.4529669711550817</v>
      </c>
      <c r="J257" s="220">
        <f t="shared" si="119"/>
        <v>3.5595198470990699</v>
      </c>
      <c r="K257" s="220">
        <f t="shared" si="119"/>
        <v>3.0365870149994669</v>
      </c>
      <c r="L257" s="220">
        <f t="shared" si="119"/>
        <v>1.8306150021946057</v>
      </c>
      <c r="M257" s="220">
        <f t="shared" si="119"/>
        <v>1.2483411130456763</v>
      </c>
      <c r="N257" s="220">
        <f t="shared" si="119"/>
        <v>0.99787287815503289</v>
      </c>
      <c r="O257" s="220">
        <f t="shared" si="119"/>
        <v>0.85127431636466655</v>
      </c>
      <c r="P257" s="220">
        <f t="shared" si="119"/>
        <v>0.51319311016693747</v>
      </c>
    </row>
    <row r="258" spans="2:16" ht="12.75" customHeight="1" x14ac:dyDescent="0.2">
      <c r="B258" s="225" t="s">
        <v>217</v>
      </c>
      <c r="C258" s="224">
        <f t="shared" ref="C258:P258" si="120">100*SQRT(EXP($M121+$N121*LN(C$143*1000)))</f>
        <v>37.736011018213105</v>
      </c>
      <c r="D258" s="220">
        <f t="shared" si="120"/>
        <v>22.916824445619614</v>
      </c>
      <c r="E258" s="220">
        <f t="shared" si="120"/>
        <v>15.714540585584629</v>
      </c>
      <c r="F258" s="220">
        <f t="shared" si="120"/>
        <v>12.602420753729124</v>
      </c>
      <c r="G258" s="220">
        <f t="shared" si="120"/>
        <v>10.775785554494171</v>
      </c>
      <c r="H258" s="220">
        <f t="shared" si="120"/>
        <v>6.5440617371242293</v>
      </c>
      <c r="I258" s="220">
        <f t="shared" si="120"/>
        <v>4.4873985052613508</v>
      </c>
      <c r="J258" s="220">
        <f t="shared" si="120"/>
        <v>3.5987106174033134</v>
      </c>
      <c r="K258" s="220">
        <f t="shared" si="120"/>
        <v>3.0771019825174881</v>
      </c>
      <c r="L258" s="220">
        <f t="shared" si="120"/>
        <v>1.8687032368256005</v>
      </c>
      <c r="M258" s="220">
        <f t="shared" si="120"/>
        <v>1.2814084659588318</v>
      </c>
      <c r="N258" s="220">
        <f t="shared" si="120"/>
        <v>1.0276373373725949</v>
      </c>
      <c r="O258" s="220">
        <f t="shared" si="120"/>
        <v>0.87868829264740533</v>
      </c>
      <c r="P258" s="220">
        <f t="shared" si="120"/>
        <v>0.53362146134902544</v>
      </c>
    </row>
    <row r="259" spans="2:16" ht="12.75" customHeight="1" x14ac:dyDescent="0.2">
      <c r="B259" s="225" t="s">
        <v>218</v>
      </c>
      <c r="C259" s="224">
        <f t="shared" ref="C259:P259" si="121">100*SQRT(EXP($M122+$N122*LN(C$143*1000)))</f>
        <v>34.005793884652846</v>
      </c>
      <c r="D259" s="220">
        <f t="shared" si="121"/>
        <v>20.740827582180319</v>
      </c>
      <c r="E259" s="220">
        <f t="shared" si="121"/>
        <v>14.268933031805004</v>
      </c>
      <c r="F259" s="220">
        <f t="shared" si="121"/>
        <v>11.464981563011373</v>
      </c>
      <c r="G259" s="220">
        <f t="shared" si="121"/>
        <v>9.816505588285354</v>
      </c>
      <c r="H259" s="220">
        <f t="shared" si="121"/>
        <v>5.9872870651616816</v>
      </c>
      <c r="I259" s="220">
        <f t="shared" si="121"/>
        <v>4.1190351656162578</v>
      </c>
      <c r="J259" s="220">
        <f t="shared" si="121"/>
        <v>3.3096141194245989</v>
      </c>
      <c r="K259" s="220">
        <f t="shared" si="121"/>
        <v>2.8337459872779966</v>
      </c>
      <c r="L259" s="220">
        <f t="shared" si="121"/>
        <v>1.7283595005365744</v>
      </c>
      <c r="M259" s="220">
        <f t="shared" si="121"/>
        <v>1.1890483092019333</v>
      </c>
      <c r="N259" s="220">
        <f t="shared" si="121"/>
        <v>0.95539147265908175</v>
      </c>
      <c r="O259" s="220">
        <f t="shared" si="121"/>
        <v>0.81802187633825463</v>
      </c>
      <c r="P259" s="220">
        <f t="shared" si="121"/>
        <v>0.49892823420424509</v>
      </c>
    </row>
    <row r="260" spans="2:16" ht="12.75" customHeight="1" x14ac:dyDescent="0.2">
      <c r="B260" s="225" t="s">
        <v>219</v>
      </c>
      <c r="C260" s="224">
        <f t="shared" ref="C260:P260" si="122">100*SQRT(EXP($M123+$N123*LN(C$143*1000)))</f>
        <v>30.038735424199686</v>
      </c>
      <c r="D260" s="220">
        <f t="shared" si="122"/>
        <v>17.983457973766349</v>
      </c>
      <c r="E260" s="220">
        <f t="shared" si="122"/>
        <v>12.199025103846047</v>
      </c>
      <c r="F260" s="220">
        <f t="shared" si="122"/>
        <v>9.7214449016344791</v>
      </c>
      <c r="G260" s="220">
        <f t="shared" si="122"/>
        <v>8.275172311207001</v>
      </c>
      <c r="H260" s="220">
        <f t="shared" si="122"/>
        <v>4.9541437541467674</v>
      </c>
      <c r="I260" s="220">
        <f t="shared" si="122"/>
        <v>3.3606286462292223</v>
      </c>
      <c r="J260" s="220">
        <f t="shared" si="122"/>
        <v>2.6780964823879079</v>
      </c>
      <c r="K260" s="220">
        <f t="shared" si="122"/>
        <v>2.2796724233936883</v>
      </c>
      <c r="L260" s="220">
        <f t="shared" si="122"/>
        <v>1.3647842574300628</v>
      </c>
      <c r="M260" s="220">
        <f t="shared" si="122"/>
        <v>0.92579733230451389</v>
      </c>
      <c r="N260" s="220">
        <f t="shared" si="122"/>
        <v>0.73777106608633891</v>
      </c>
      <c r="O260" s="220">
        <f t="shared" si="122"/>
        <v>0.62801186036253476</v>
      </c>
      <c r="P260" s="220">
        <f t="shared" si="122"/>
        <v>0.37597537773703926</v>
      </c>
    </row>
    <row r="261" spans="2:16" ht="12.75" customHeight="1" x14ac:dyDescent="0.2">
      <c r="B261" s="225" t="s">
        <v>220</v>
      </c>
      <c r="C261" s="224">
        <f t="shared" ref="C261:P261" si="123">100*SQRT(EXP($M124+$N124*LN(C$143*1000)))</f>
        <v>23.283567752459849</v>
      </c>
      <c r="D261" s="220">
        <f t="shared" si="123"/>
        <v>13.819856541032461</v>
      </c>
      <c r="E261" s="220">
        <f t="shared" si="123"/>
        <v>9.3138257060775054</v>
      </c>
      <c r="F261" s="220">
        <f t="shared" si="123"/>
        <v>7.3940078519001906</v>
      </c>
      <c r="G261" s="220">
        <f t="shared" si="123"/>
        <v>6.2770079432900818</v>
      </c>
      <c r="H261" s="220">
        <f t="shared" si="123"/>
        <v>3.7256897312923893</v>
      </c>
      <c r="I261" s="220">
        <f t="shared" si="123"/>
        <v>2.5109106371076431</v>
      </c>
      <c r="J261" s="220">
        <f t="shared" si="123"/>
        <v>1.9933476910652348</v>
      </c>
      <c r="K261" s="220">
        <f t="shared" si="123"/>
        <v>1.6922161216450289</v>
      </c>
      <c r="L261" s="220">
        <f t="shared" si="123"/>
        <v>1.0044072405993689</v>
      </c>
      <c r="M261" s="220">
        <f t="shared" si="123"/>
        <v>0.67691541870129202</v>
      </c>
      <c r="N261" s="220">
        <f t="shared" si="123"/>
        <v>0.53738582607184582</v>
      </c>
      <c r="O261" s="220">
        <f t="shared" si="123"/>
        <v>0.45620388379728466</v>
      </c>
      <c r="P261" s="220">
        <f t="shared" si="123"/>
        <v>0.27077775599378395</v>
      </c>
    </row>
    <row r="262" spans="2:16" ht="12.75" customHeight="1" x14ac:dyDescent="0.2">
      <c r="B262" s="225" t="s">
        <v>221</v>
      </c>
      <c r="C262" s="224">
        <f t="shared" ref="C262:P262" si="124">100*SQRT(EXP($M125+$N125*LN(C$143*1000)))</f>
        <v>38.224161017970118</v>
      </c>
      <c r="D262" s="220">
        <f t="shared" si="124"/>
        <v>23.854018688475204</v>
      </c>
      <c r="E262" s="220">
        <f t="shared" si="124"/>
        <v>16.697605014704497</v>
      </c>
      <c r="F262" s="220">
        <f t="shared" si="124"/>
        <v>13.55311676698312</v>
      </c>
      <c r="G262" s="220">
        <f t="shared" si="124"/>
        <v>11.688177865048317</v>
      </c>
      <c r="H262" s="220">
        <f t="shared" si="124"/>
        <v>7.2940780334199999</v>
      </c>
      <c r="I262" s="220">
        <f t="shared" si="124"/>
        <v>5.1057910006301341</v>
      </c>
      <c r="J262" s="220">
        <f t="shared" si="124"/>
        <v>4.1442698853166293</v>
      </c>
      <c r="K262" s="220">
        <f t="shared" si="124"/>
        <v>3.5740091650613413</v>
      </c>
      <c r="L262" s="220">
        <f t="shared" si="124"/>
        <v>2.2303820187465888</v>
      </c>
      <c r="M262" s="220">
        <f t="shared" si="124"/>
        <v>1.5612479585640173</v>
      </c>
      <c r="N262" s="220">
        <f t="shared" si="124"/>
        <v>1.2672341851420061</v>
      </c>
      <c r="O262" s="220">
        <f t="shared" si="124"/>
        <v>1.0928599529734861</v>
      </c>
      <c r="P262" s="220">
        <f t="shared" si="124"/>
        <v>0.68200585828057703</v>
      </c>
    </row>
    <row r="263" spans="2:16" ht="12.75" customHeight="1" x14ac:dyDescent="0.2">
      <c r="B263" s="225" t="s">
        <v>222</v>
      </c>
      <c r="C263" s="224">
        <f t="shared" ref="C263:P263" si="125">100*SQRT(EXP($M126+$N126*LN(C$143*1000)))</f>
        <v>31.341165227271837</v>
      </c>
      <c r="D263" s="220">
        <f t="shared" si="125"/>
        <v>18.874801982899989</v>
      </c>
      <c r="E263" s="220">
        <f t="shared" si="125"/>
        <v>12.861237897162214</v>
      </c>
      <c r="F263" s="220">
        <f t="shared" si="125"/>
        <v>10.276097917573358</v>
      </c>
      <c r="G263" s="220">
        <f t="shared" si="125"/>
        <v>8.7636119519166105</v>
      </c>
      <c r="H263" s="220">
        <f t="shared" si="125"/>
        <v>5.2777693186553005</v>
      </c>
      <c r="I263" s="220">
        <f t="shared" si="125"/>
        <v>3.5962574248495778</v>
      </c>
      <c r="J263" s="220">
        <f t="shared" si="125"/>
        <v>2.8734009688685203</v>
      </c>
      <c r="K263" s="220">
        <f t="shared" si="125"/>
        <v>2.4504798684685336</v>
      </c>
      <c r="L263" s="220">
        <f t="shared" si="125"/>
        <v>1.4757690706464062</v>
      </c>
      <c r="M263" s="220">
        <f t="shared" si="125"/>
        <v>1.0055849653974092</v>
      </c>
      <c r="N263" s="220">
        <f t="shared" si="125"/>
        <v>0.80345995086082822</v>
      </c>
      <c r="O263" s="220">
        <f t="shared" si="125"/>
        <v>0.68520281577007736</v>
      </c>
      <c r="P263" s="220">
        <f t="shared" si="125"/>
        <v>0.4126543276869572</v>
      </c>
    </row>
    <row r="264" spans="2:16" ht="12.75" customHeight="1" x14ac:dyDescent="0.2">
      <c r="B264" s="225" t="s">
        <v>223</v>
      </c>
      <c r="C264" s="224">
        <f t="shared" ref="C264:P264" si="126">100*SQRT(EXP($M127+$N127*LN(C$143*1000)))</f>
        <v>33.684724894473952</v>
      </c>
      <c r="D264" s="220">
        <f t="shared" si="126"/>
        <v>20.532719404387311</v>
      </c>
      <c r="E264" s="220">
        <f t="shared" si="126"/>
        <v>14.119373881273775</v>
      </c>
      <c r="F264" s="220">
        <f t="shared" si="126"/>
        <v>11.34181038375854</v>
      </c>
      <c r="G264" s="220">
        <f t="shared" si="126"/>
        <v>9.7092214076913166</v>
      </c>
      <c r="H264" s="220">
        <f t="shared" si="126"/>
        <v>5.9183122149203351</v>
      </c>
      <c r="I264" s="220">
        <f t="shared" si="126"/>
        <v>4.0697416286083641</v>
      </c>
      <c r="J264" s="220">
        <f t="shared" si="126"/>
        <v>3.2691419782985869</v>
      </c>
      <c r="K264" s="220">
        <f t="shared" si="126"/>
        <v>2.7985676189695234</v>
      </c>
      <c r="L264" s="220">
        <f t="shared" si="126"/>
        <v>1.7058831216380905</v>
      </c>
      <c r="M264" s="220">
        <f t="shared" si="126"/>
        <v>1.1730546313809798</v>
      </c>
      <c r="N264" s="220">
        <f t="shared" si="126"/>
        <v>0.94229130206392542</v>
      </c>
      <c r="O264" s="220">
        <f t="shared" si="126"/>
        <v>0.80665383856016704</v>
      </c>
      <c r="P264" s="220">
        <f t="shared" si="126"/>
        <v>0.49170052525336211</v>
      </c>
    </row>
    <row r="265" spans="2:16" ht="12.75" customHeight="1" x14ac:dyDescent="0.2">
      <c r="B265" s="223" t="s">
        <v>224</v>
      </c>
      <c r="C265" s="224">
        <f t="shared" ref="C265:P265" si="127">100*SQRT(EXP($M128+$N128*LN(C$143*1000)))</f>
        <v>34.125682041365096</v>
      </c>
      <c r="D265" s="220">
        <f t="shared" si="127"/>
        <v>21.530708775650279</v>
      </c>
      <c r="E265" s="220">
        <f t="shared" si="127"/>
        <v>15.196611411068098</v>
      </c>
      <c r="F265" s="220">
        <f t="shared" si="127"/>
        <v>12.394675608247709</v>
      </c>
      <c r="G265" s="220">
        <f t="shared" si="127"/>
        <v>10.725935722105845</v>
      </c>
      <c r="H265" s="220">
        <f t="shared" si="127"/>
        <v>6.7672493138474827</v>
      </c>
      <c r="I265" s="220">
        <f t="shared" si="127"/>
        <v>4.7763991058511506</v>
      </c>
      <c r="J265" s="220">
        <f t="shared" si="127"/>
        <v>3.8957314819164943</v>
      </c>
      <c r="K265" s="220">
        <f t="shared" si="127"/>
        <v>3.3712351001599021</v>
      </c>
      <c r="L265" s="220">
        <f t="shared" si="127"/>
        <v>2.1269928339544939</v>
      </c>
      <c r="M265" s="220">
        <f t="shared" si="127"/>
        <v>1.5012549706811351</v>
      </c>
      <c r="N265" s="220">
        <f t="shared" si="127"/>
        <v>1.2244551014385816</v>
      </c>
      <c r="O265" s="220">
        <f t="shared" si="127"/>
        <v>1.0596022943832069</v>
      </c>
      <c r="P265" s="220">
        <f t="shared" si="127"/>
        <v>0.66852842357031572</v>
      </c>
    </row>
    <row r="266" spans="2:16" ht="12.75" customHeight="1" x14ac:dyDescent="0.2">
      <c r="B266" s="225" t="s">
        <v>225</v>
      </c>
      <c r="C266" s="224">
        <f t="shared" ref="C266:P266" si="128">100*SQRT(EXP($M129+$N129*LN(C$143*1000)))</f>
        <v>39.8927725635399</v>
      </c>
      <c r="D266" s="220">
        <f t="shared" si="128"/>
        <v>24.931960400542259</v>
      </c>
      <c r="E266" s="220">
        <f t="shared" si="128"/>
        <v>17.47157873622119</v>
      </c>
      <c r="F266" s="220">
        <f t="shared" si="128"/>
        <v>14.190566638530738</v>
      </c>
      <c r="G266" s="220">
        <f t="shared" si="128"/>
        <v>12.243564430229773</v>
      </c>
      <c r="H266" s="220">
        <f t="shared" si="128"/>
        <v>7.6519139663650826</v>
      </c>
      <c r="I266" s="220">
        <f t="shared" si="128"/>
        <v>5.362234465254101</v>
      </c>
      <c r="J266" s="220">
        <f t="shared" si="128"/>
        <v>4.355252988836213</v>
      </c>
      <c r="K266" s="220">
        <f t="shared" si="128"/>
        <v>3.7576949488387759</v>
      </c>
      <c r="L266" s="220">
        <f t="shared" si="128"/>
        <v>2.3484630333112331</v>
      </c>
      <c r="M266" s="220">
        <f t="shared" si="128"/>
        <v>1.6457332731328138</v>
      </c>
      <c r="N266" s="220">
        <f t="shared" si="128"/>
        <v>1.336678730309721</v>
      </c>
      <c r="O266" s="220">
        <f t="shared" si="128"/>
        <v>1.1532810897507106</v>
      </c>
      <c r="P266" s="220">
        <f t="shared" si="128"/>
        <v>0.72077112250248399</v>
      </c>
    </row>
    <row r="267" spans="2:16" ht="12.75" customHeight="1" x14ac:dyDescent="0.2">
      <c r="B267" s="225" t="s">
        <v>226</v>
      </c>
      <c r="C267" s="224">
        <f t="shared" ref="C267:P267" si="129">100*SQRT(EXP($M130+$N130*LN(C$143*1000)))</f>
        <v>23.833526511510314</v>
      </c>
      <c r="D267" s="220">
        <f t="shared" si="129"/>
        <v>14.437685369141168</v>
      </c>
      <c r="E267" s="220">
        <f t="shared" si="129"/>
        <v>9.8814548413054499</v>
      </c>
      <c r="F267" s="220">
        <f t="shared" si="129"/>
        <v>7.9157342578250773</v>
      </c>
      <c r="G267" s="220">
        <f t="shared" si="129"/>
        <v>6.7630750556082626</v>
      </c>
      <c r="H267" s="220">
        <f t="shared" si="129"/>
        <v>4.0968821686376371</v>
      </c>
      <c r="I267" s="220">
        <f t="shared" si="129"/>
        <v>2.8039921292418732</v>
      </c>
      <c r="J267" s="220">
        <f t="shared" si="129"/>
        <v>2.2461931884090349</v>
      </c>
      <c r="K267" s="220">
        <f t="shared" si="129"/>
        <v>1.9191110549964634</v>
      </c>
      <c r="L267" s="220">
        <f t="shared" si="129"/>
        <v>1.1625439310082073</v>
      </c>
      <c r="M267" s="220">
        <f t="shared" si="129"/>
        <v>0.79566946235334646</v>
      </c>
      <c r="N267" s="220">
        <f t="shared" si="129"/>
        <v>0.63738671300991967</v>
      </c>
      <c r="O267" s="220">
        <f t="shared" si="129"/>
        <v>0.5445728771493572</v>
      </c>
      <c r="P267" s="220">
        <f t="shared" si="129"/>
        <v>0.32988705456799583</v>
      </c>
    </row>
    <row r="268" spans="2:16" ht="12.75" customHeight="1" x14ac:dyDescent="0.2">
      <c r="B268" s="225" t="s">
        <v>227</v>
      </c>
      <c r="C268" s="224">
        <f t="shared" ref="C268:P268" si="130">100*SQRT(EXP($M131+$N131*LN(C$143*1000)))</f>
        <v>38.432520086165368</v>
      </c>
      <c r="D268" s="220">
        <f t="shared" si="130"/>
        <v>23.000237464466867</v>
      </c>
      <c r="E268" s="220">
        <f t="shared" si="130"/>
        <v>15.597846473731398</v>
      </c>
      <c r="F268" s="220">
        <f t="shared" si="130"/>
        <v>12.427975096587259</v>
      </c>
      <c r="G268" s="220">
        <f t="shared" si="130"/>
        <v>10.577839250310298</v>
      </c>
      <c r="H268" s="220">
        <f t="shared" si="130"/>
        <v>6.3303893180211697</v>
      </c>
      <c r="I268" s="220">
        <f t="shared" si="130"/>
        <v>4.2930183157451216</v>
      </c>
      <c r="J268" s="220">
        <f t="shared" si="130"/>
        <v>3.4205699361849042</v>
      </c>
      <c r="K268" s="220">
        <f t="shared" si="130"/>
        <v>2.9113543154221326</v>
      </c>
      <c r="L268" s="220">
        <f t="shared" si="130"/>
        <v>1.7423223990459547</v>
      </c>
      <c r="M268" s="220">
        <f t="shared" si="130"/>
        <v>1.1815737698381241</v>
      </c>
      <c r="N268" s="220">
        <f t="shared" si="130"/>
        <v>0.94144851413042441</v>
      </c>
      <c r="O268" s="220">
        <f t="shared" si="130"/>
        <v>0.80129634695275065</v>
      </c>
      <c r="P268" s="220">
        <f t="shared" si="130"/>
        <v>0.47954196649096098</v>
      </c>
    </row>
    <row r="269" spans="2:16" ht="12.75" customHeight="1" x14ac:dyDescent="0.2">
      <c r="B269" s="225" t="s">
        <v>228</v>
      </c>
      <c r="C269" s="224">
        <f t="shared" ref="C269:P269" si="131">100*SQRT(EXP($M132+$N132*LN(C$143*1000)))</f>
        <v>22.713559418639765</v>
      </c>
      <c r="D269" s="220">
        <f t="shared" si="131"/>
        <v>13.650373746223002</v>
      </c>
      <c r="E269" s="220">
        <f t="shared" si="131"/>
        <v>9.2866289802127646</v>
      </c>
      <c r="F269" s="220">
        <f t="shared" si="131"/>
        <v>7.4131330737946488</v>
      </c>
      <c r="G269" s="220">
        <f t="shared" si="131"/>
        <v>6.3178839949338554</v>
      </c>
      <c r="H269" s="220">
        <f t="shared" si="131"/>
        <v>3.7969160282889858</v>
      </c>
      <c r="I269" s="220">
        <f t="shared" si="131"/>
        <v>2.5831197796689866</v>
      </c>
      <c r="J269" s="220">
        <f t="shared" si="131"/>
        <v>2.0619980310442632</v>
      </c>
      <c r="K269" s="220">
        <f t="shared" si="131"/>
        <v>1.7573493188691871</v>
      </c>
      <c r="L269" s="220">
        <f t="shared" si="131"/>
        <v>1.0561301539356622</v>
      </c>
      <c r="M269" s="220">
        <f t="shared" si="131"/>
        <v>0.71850698572478999</v>
      </c>
      <c r="N269" s="220">
        <f t="shared" si="131"/>
        <v>0.57355450626680515</v>
      </c>
      <c r="O269" s="220">
        <f t="shared" si="131"/>
        <v>0.48881502588626247</v>
      </c>
      <c r="P269" s="220">
        <f t="shared" si="131"/>
        <v>0.29376759816171283</v>
      </c>
    </row>
    <row r="270" spans="2:16" ht="12.75" customHeight="1" x14ac:dyDescent="0.2">
      <c r="B270" s="225" t="s">
        <v>229</v>
      </c>
      <c r="C270" s="224">
        <f t="shared" ref="C270:P270" si="132">100*SQRT(EXP($M133+$N133*LN(C$143*1000)))</f>
        <v>32.47492680568979</v>
      </c>
      <c r="D270" s="220">
        <f t="shared" si="132"/>
        <v>19.766653159757659</v>
      </c>
      <c r="E270" s="220">
        <f t="shared" si="132"/>
        <v>13.577714153385342</v>
      </c>
      <c r="F270" s="220">
        <f t="shared" si="132"/>
        <v>10.899723640960785</v>
      </c>
      <c r="G270" s="220">
        <f t="shared" si="132"/>
        <v>9.3265319192407574</v>
      </c>
      <c r="H270" s="220">
        <f t="shared" si="132"/>
        <v>5.6768202353189281</v>
      </c>
      <c r="I270" s="220">
        <f t="shared" si="132"/>
        <v>3.8994078477703829</v>
      </c>
      <c r="J270" s="220">
        <f t="shared" si="132"/>
        <v>3.1303109952048622</v>
      </c>
      <c r="K270" s="220">
        <f t="shared" si="132"/>
        <v>2.6785032699558413</v>
      </c>
      <c r="L270" s="220">
        <f t="shared" si="132"/>
        <v>1.6303360879390068</v>
      </c>
      <c r="M270" s="220">
        <f t="shared" si="132"/>
        <v>1.1198778668839533</v>
      </c>
      <c r="N270" s="220">
        <f t="shared" si="132"/>
        <v>0.89899957553756027</v>
      </c>
      <c r="O270" s="220">
        <f t="shared" si="132"/>
        <v>0.76924411231181267</v>
      </c>
      <c r="P270" s="220">
        <f t="shared" si="132"/>
        <v>0.46821911729726134</v>
      </c>
    </row>
    <row r="271" spans="2:16" ht="12.75" customHeight="1" x14ac:dyDescent="0.2">
      <c r="B271" s="226" t="s">
        <v>230</v>
      </c>
      <c r="C271" s="227">
        <f t="shared" ref="C271:P271" si="133">100*SQRT(EXP($M134+$N134*LN(C$143*1000)))</f>
        <v>48.108716839960763</v>
      </c>
      <c r="D271" s="228">
        <f t="shared" si="133"/>
        <v>29.397768462483821</v>
      </c>
      <c r="E271" s="228">
        <f t="shared" si="133"/>
        <v>20.253409526665315</v>
      </c>
      <c r="F271" s="228">
        <f t="shared" si="133"/>
        <v>16.287023504641184</v>
      </c>
      <c r="G271" s="228">
        <f t="shared" si="133"/>
        <v>13.953460378405868</v>
      </c>
      <c r="H271" s="228">
        <f t="shared" si="133"/>
        <v>8.5265337427185539</v>
      </c>
      <c r="I271" s="228">
        <f t="shared" si="133"/>
        <v>5.8743023285794891</v>
      </c>
      <c r="J271" s="228">
        <f t="shared" si="133"/>
        <v>4.7238910551321505</v>
      </c>
      <c r="K271" s="228">
        <f t="shared" si="133"/>
        <v>4.0470640108617273</v>
      </c>
      <c r="L271" s="228">
        <f t="shared" si="133"/>
        <v>2.4730372905173739</v>
      </c>
      <c r="M271" s="228">
        <f t="shared" si="133"/>
        <v>1.7037836420639434</v>
      </c>
      <c r="N271" s="228">
        <f t="shared" si="133"/>
        <v>1.3701181615166547</v>
      </c>
      <c r="O271" s="228">
        <f t="shared" si="133"/>
        <v>1.1738111309908201</v>
      </c>
      <c r="P271" s="228">
        <f t="shared" si="133"/>
        <v>0.71728015449564675</v>
      </c>
    </row>
    <row r="272" spans="2:16" x14ac:dyDescent="0.2">
      <c r="F272" s="189"/>
    </row>
    <row r="273" spans="3:16" x14ac:dyDescent="0.2">
      <c r="C273" s="212"/>
      <c r="D273" s="212"/>
      <c r="E273" s="212"/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  <c r="P273" s="212"/>
    </row>
  </sheetData>
  <mergeCells count="135">
    <mergeCell ref="P3:P6"/>
    <mergeCell ref="Q3:R4"/>
    <mergeCell ref="Q5:Q6"/>
    <mergeCell ref="R5:R6"/>
    <mergeCell ref="K7:L7"/>
    <mergeCell ref="K8:L8"/>
    <mergeCell ref="K9:L9"/>
    <mergeCell ref="K10:L10"/>
    <mergeCell ref="K11:L11"/>
    <mergeCell ref="K12:L12"/>
    <mergeCell ref="K3:L6"/>
    <mergeCell ref="M3:N5"/>
    <mergeCell ref="O3:O6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43:L43"/>
    <mergeCell ref="K44:L44"/>
    <mergeCell ref="K45:L45"/>
    <mergeCell ref="K46:L46"/>
    <mergeCell ref="K47:L47"/>
    <mergeCell ref="K48:L48"/>
    <mergeCell ref="K37:L37"/>
    <mergeCell ref="K38:L38"/>
    <mergeCell ref="K39:L39"/>
    <mergeCell ref="K40:L40"/>
    <mergeCell ref="K41:L41"/>
    <mergeCell ref="K42:L42"/>
    <mergeCell ref="K55:L55"/>
    <mergeCell ref="K56:L56"/>
    <mergeCell ref="K57:L57"/>
    <mergeCell ref="K58:L58"/>
    <mergeCell ref="K59:L59"/>
    <mergeCell ref="K60:L60"/>
    <mergeCell ref="K49:L49"/>
    <mergeCell ref="K50:L50"/>
    <mergeCell ref="K51:L51"/>
    <mergeCell ref="K52:L52"/>
    <mergeCell ref="K53:L53"/>
    <mergeCell ref="K54:L54"/>
    <mergeCell ref="K67:L67"/>
    <mergeCell ref="K68:L68"/>
    <mergeCell ref="K69:L69"/>
    <mergeCell ref="K70:L70"/>
    <mergeCell ref="K71:L71"/>
    <mergeCell ref="K72:L72"/>
    <mergeCell ref="K61:L61"/>
    <mergeCell ref="K62:L62"/>
    <mergeCell ref="K63:L63"/>
    <mergeCell ref="K64:L64"/>
    <mergeCell ref="K65:L65"/>
    <mergeCell ref="K66:L66"/>
    <mergeCell ref="K79:L79"/>
    <mergeCell ref="K80:L80"/>
    <mergeCell ref="K81:L81"/>
    <mergeCell ref="K82:L82"/>
    <mergeCell ref="K83:L83"/>
    <mergeCell ref="K84:L84"/>
    <mergeCell ref="K73:L73"/>
    <mergeCell ref="K74:L74"/>
    <mergeCell ref="K75:L75"/>
    <mergeCell ref="K76:L76"/>
    <mergeCell ref="K77:L77"/>
    <mergeCell ref="K78:L78"/>
    <mergeCell ref="K91:L91"/>
    <mergeCell ref="K92:L92"/>
    <mergeCell ref="K93:L93"/>
    <mergeCell ref="K94:L94"/>
    <mergeCell ref="K95:L95"/>
    <mergeCell ref="K96:L96"/>
    <mergeCell ref="K85:L85"/>
    <mergeCell ref="K86:L86"/>
    <mergeCell ref="K87:L87"/>
    <mergeCell ref="K88:L88"/>
    <mergeCell ref="K89:L89"/>
    <mergeCell ref="K90:L90"/>
    <mergeCell ref="K103:L103"/>
    <mergeCell ref="K104:L104"/>
    <mergeCell ref="K105:L105"/>
    <mergeCell ref="K106:L106"/>
    <mergeCell ref="K107:L107"/>
    <mergeCell ref="K108:L108"/>
    <mergeCell ref="K97:L97"/>
    <mergeCell ref="K98:L98"/>
    <mergeCell ref="K99:L99"/>
    <mergeCell ref="K100:L100"/>
    <mergeCell ref="K101:L101"/>
    <mergeCell ref="K102:L102"/>
    <mergeCell ref="K115:L115"/>
    <mergeCell ref="K116:L116"/>
    <mergeCell ref="K117:L117"/>
    <mergeCell ref="K118:L118"/>
    <mergeCell ref="K119:L119"/>
    <mergeCell ref="K120:L120"/>
    <mergeCell ref="K109:L109"/>
    <mergeCell ref="K110:L110"/>
    <mergeCell ref="K111:L111"/>
    <mergeCell ref="K112:L112"/>
    <mergeCell ref="K113:L113"/>
    <mergeCell ref="K114:L114"/>
    <mergeCell ref="K133:L133"/>
    <mergeCell ref="K134:L134"/>
    <mergeCell ref="K127:L127"/>
    <mergeCell ref="K128:L128"/>
    <mergeCell ref="K129:L129"/>
    <mergeCell ref="K130:L130"/>
    <mergeCell ref="K131:L131"/>
    <mergeCell ref="K132:L132"/>
    <mergeCell ref="K121:L121"/>
    <mergeCell ref="K122:L122"/>
    <mergeCell ref="K123:L123"/>
    <mergeCell ref="K124:L124"/>
    <mergeCell ref="K125:L125"/>
    <mergeCell ref="K126:L126"/>
  </mergeCells>
  <pageMargins left="0.75" right="0.75" top="1" bottom="1" header="0.5" footer="0.5"/>
  <pageSetup paperSize="9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1265" r:id="rId4">
          <objectPr defaultSize="0" autoPict="0" r:id="rId5">
            <anchor moveWithCells="1" sizeWithCells="1">
              <from>
                <xdr:col>1</xdr:col>
                <xdr:colOff>0</xdr:colOff>
                <xdr:row>8</xdr:row>
                <xdr:rowOff>19050</xdr:rowOff>
              </from>
              <to>
                <xdr:col>3</xdr:col>
                <xdr:colOff>381000</xdr:colOff>
                <xdr:row>9</xdr:row>
                <xdr:rowOff>133350</xdr:rowOff>
              </to>
            </anchor>
          </objectPr>
        </oleObject>
      </mc:Choice>
      <mc:Fallback>
        <oleObject progId="Equation.3" shapeId="1126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70"/>
  <sheetViews>
    <sheetView zoomScaleNormal="100" workbookViewId="0">
      <selection sqref="A1:G1"/>
    </sheetView>
  </sheetViews>
  <sheetFormatPr defaultColWidth="9.140625" defaultRowHeight="16.5" x14ac:dyDescent="0.3"/>
  <cols>
    <col min="1" max="1" width="30.7109375" style="3" customWidth="1"/>
    <col min="2" max="2" width="9.140625" style="3"/>
    <col min="3" max="7" width="9.7109375" style="3" customWidth="1"/>
    <col min="8" max="16384" width="9.140625" style="3"/>
  </cols>
  <sheetData>
    <row r="1" spans="1:7" ht="36" customHeight="1" x14ac:dyDescent="0.3">
      <c r="A1" s="237" t="s">
        <v>48</v>
      </c>
      <c r="B1" s="237"/>
      <c r="C1" s="237"/>
      <c r="D1" s="237"/>
      <c r="E1" s="237"/>
      <c r="F1" s="237"/>
      <c r="G1" s="237"/>
    </row>
    <row r="2" spans="1:7" s="1" customFormat="1" ht="12.75" x14ac:dyDescent="0.25">
      <c r="A2" s="1" t="s">
        <v>0</v>
      </c>
    </row>
    <row r="3" spans="1:7" s="1" customFormat="1" ht="13.5" thickBot="1" x14ac:dyDescent="0.3"/>
    <row r="4" spans="1:7" ht="33.75" thickBot="1" x14ac:dyDescent="0.35">
      <c r="A4" s="4" t="s">
        <v>1</v>
      </c>
      <c r="B4" s="5"/>
      <c r="C4" s="5" t="s">
        <v>13</v>
      </c>
      <c r="D4" s="6" t="s">
        <v>14</v>
      </c>
      <c r="E4" s="6" t="s">
        <v>15</v>
      </c>
      <c r="F4" s="5" t="s">
        <v>16</v>
      </c>
      <c r="G4" s="5" t="s">
        <v>17</v>
      </c>
    </row>
    <row r="5" spans="1:7" x14ac:dyDescent="0.3">
      <c r="A5" s="234" t="s">
        <v>2</v>
      </c>
      <c r="B5" s="7" t="s">
        <v>3</v>
      </c>
      <c r="C5" s="36">
        <f>('Tav1'!D5-'Tav1'!C5)</f>
        <v>1.0999999999999943</v>
      </c>
      <c r="D5" s="36">
        <f>('Tav1'!E5-'Tav1'!D5)</f>
        <v>-4.0999999999999943</v>
      </c>
      <c r="E5" s="37">
        <f>('Tav1'!F5-'Tav1'!E5)</f>
        <v>3.5999999999999943</v>
      </c>
      <c r="F5" s="36">
        <f>('Tav1'!G5-'Tav1'!F5)</f>
        <v>0.59999999999999432</v>
      </c>
      <c r="G5" s="38">
        <f>('Tav1'!H5-'Tav1'!G5)</f>
        <v>-1.5999999999999943</v>
      </c>
    </row>
    <row r="6" spans="1:7" x14ac:dyDescent="0.3">
      <c r="A6" s="235"/>
      <c r="B6" s="11" t="s">
        <v>4</v>
      </c>
      <c r="C6" s="39">
        <f>('Tav1'!D6-'Tav1'!C6)</f>
        <v>3.3000000000000114</v>
      </c>
      <c r="D6" s="39">
        <f>('Tav1'!E6-'Tav1'!D6)</f>
        <v>-5.2000000000000028</v>
      </c>
      <c r="E6" s="40">
        <f>('Tav1'!F6-'Tav1'!E6)</f>
        <v>2.3999999999999915</v>
      </c>
      <c r="F6" s="39">
        <f>('Tav1'!G6-'Tav1'!F6)</f>
        <v>0.20000000000000284</v>
      </c>
      <c r="G6" s="41">
        <f>('Tav1'!H6-'Tav1'!G6)</f>
        <v>-0.70000000000000284</v>
      </c>
    </row>
    <row r="7" spans="1:7" x14ac:dyDescent="0.3">
      <c r="A7" s="235"/>
      <c r="B7" s="42" t="s">
        <v>5</v>
      </c>
      <c r="C7" s="43">
        <f>('Tav1'!D7-'Tav1'!C7)</f>
        <v>4.4000000000000057</v>
      </c>
      <c r="D7" s="43">
        <f>('Tav1'!E7-'Tav1'!D7)</f>
        <v>-9.2000000000000171</v>
      </c>
      <c r="E7" s="44">
        <f>('Tav1'!F7-'Tav1'!E7)</f>
        <v>6</v>
      </c>
      <c r="F7" s="43">
        <f>('Tav1'!G7-'Tav1'!F7)</f>
        <v>0.70000000000001705</v>
      </c>
      <c r="G7" s="45">
        <f>('Tav1'!H7-'Tav1'!G7)</f>
        <v>-2.3000000000000114</v>
      </c>
    </row>
    <row r="8" spans="1:7" ht="17.25" thickBot="1" x14ac:dyDescent="0.35">
      <c r="A8" s="236"/>
      <c r="B8" s="15" t="s">
        <v>6</v>
      </c>
      <c r="C8" s="46">
        <f>('Tav1'!D8-'Tav1'!C8)*100</f>
        <v>3.8560967268191861</v>
      </c>
      <c r="D8" s="46">
        <f>('Tav1'!E8-'Tav1'!D8)*100</f>
        <v>-3.0217044745164734</v>
      </c>
      <c r="E8" s="46">
        <f>('Tav1'!F8-'Tav1'!E8)*100</f>
        <v>-0.79806439074488478</v>
      </c>
      <c r="F8" s="46">
        <f>('Tav1'!G8-'Tav1'!F8)*100</f>
        <v>-0.45742392485570438</v>
      </c>
      <c r="G8" s="46">
        <f>('Tav1'!H8-'Tav1'!G8)*100</f>
        <v>0.95019659239841125</v>
      </c>
    </row>
    <row r="9" spans="1:7" x14ac:dyDescent="0.3">
      <c r="A9" s="231" t="s">
        <v>19</v>
      </c>
      <c r="B9" s="7" t="s">
        <v>3</v>
      </c>
      <c r="C9" s="36">
        <f>('Tav1'!D9-'Tav1'!C9)</f>
        <v>-0.89999999999999147</v>
      </c>
      <c r="D9" s="36">
        <f>('Tav1'!E9-'Tav1'!D9)</f>
        <v>1.5999999999999943</v>
      </c>
      <c r="E9" s="37">
        <f>('Tav1'!F9-'Tav1'!E9)</f>
        <v>0</v>
      </c>
      <c r="F9" s="36">
        <f>('Tav1'!G9-'Tav1'!F9)</f>
        <v>-0.99999999999998579</v>
      </c>
      <c r="G9" s="38">
        <f>('Tav1'!H9-'Tav1'!G9)</f>
        <v>-0.10000000000000853</v>
      </c>
    </row>
    <row r="10" spans="1:7" x14ac:dyDescent="0.3">
      <c r="A10" s="232"/>
      <c r="B10" s="11" t="s">
        <v>4</v>
      </c>
      <c r="C10" s="39">
        <f>('Tav1'!D10-'Tav1'!C10)</f>
        <v>-1.1000000000000085</v>
      </c>
      <c r="D10" s="39">
        <f>('Tav1'!E10-'Tav1'!D10)</f>
        <v>2.4000000000000057</v>
      </c>
      <c r="E10" s="40">
        <f>('Tav1'!F10-'Tav1'!E10)</f>
        <v>-0.89999999999999147</v>
      </c>
      <c r="F10" s="39">
        <f>('Tav1'!G10-'Tav1'!F10)</f>
        <v>-0.50000000000001421</v>
      </c>
      <c r="G10" s="41">
        <f>('Tav1'!H10-'Tav1'!G10)</f>
        <v>-1.4999999999999858</v>
      </c>
    </row>
    <row r="11" spans="1:7" x14ac:dyDescent="0.3">
      <c r="A11" s="232"/>
      <c r="B11" s="42" t="s">
        <v>7</v>
      </c>
      <c r="C11" s="43">
        <f>('Tav1'!D11-'Tav1'!C11)</f>
        <v>-2.0000000000000284</v>
      </c>
      <c r="D11" s="43">
        <f>('Tav1'!E11-'Tav1'!D11)</f>
        <v>3.9000000000000341</v>
      </c>
      <c r="E11" s="44">
        <f>('Tav1'!F11-'Tav1'!E11)</f>
        <v>-0.90000000000000568</v>
      </c>
      <c r="F11" s="43">
        <f>('Tav1'!G11-'Tav1'!F11)</f>
        <v>-1.4000000000000057</v>
      </c>
      <c r="G11" s="45">
        <f>('Tav1'!H11-'Tav1'!G11)</f>
        <v>-1.5999999999999943</v>
      </c>
    </row>
    <row r="12" spans="1:7" ht="17.25" thickBot="1" x14ac:dyDescent="0.35">
      <c r="A12" s="233"/>
      <c r="B12" s="15" t="s">
        <v>6</v>
      </c>
      <c r="C12" s="46">
        <f>('Tav1'!D12-'Tav1'!C12)*100</f>
        <v>4.3337264150941195</v>
      </c>
      <c r="D12" s="46">
        <f>('Tav1'!E12-'Tav1'!D12)*100</f>
        <v>-3.1364861553539516</v>
      </c>
      <c r="E12" s="46">
        <f>('Tav1'!F12-'Tav1'!E12)*100</f>
        <v>-7.906799083269572</v>
      </c>
      <c r="F12" s="46">
        <f>('Tav1'!G12-'Tav1'!F12)*100</f>
        <v>10.50420168067191</v>
      </c>
      <c r="G12" s="46">
        <f>('Tav1'!H12-'Tav1'!G12)*100</f>
        <v>-15.77380952380919</v>
      </c>
    </row>
    <row r="13" spans="1:7" x14ac:dyDescent="0.3">
      <c r="A13" s="234" t="s">
        <v>8</v>
      </c>
      <c r="B13" s="7" t="s">
        <v>3</v>
      </c>
      <c r="C13" s="36">
        <f>('Tav1'!D13-'Tav1'!C13)</f>
        <v>0.20000000000000284</v>
      </c>
      <c r="D13" s="36">
        <f>('Tav1'!E13-'Tav1'!D13)</f>
        <v>-2.5</v>
      </c>
      <c r="E13" s="37">
        <f>('Tav1'!F13-'Tav1'!E13)</f>
        <v>3.5999999999999943</v>
      </c>
      <c r="F13" s="36">
        <f>('Tav1'!G13-'Tav1'!F13)</f>
        <v>-0.39999999999999147</v>
      </c>
      <c r="G13" s="38">
        <f>('Tav1'!H13-'Tav1'!G13)</f>
        <v>-1.7000000000000028</v>
      </c>
    </row>
    <row r="14" spans="1:7" x14ac:dyDescent="0.3">
      <c r="A14" s="235"/>
      <c r="B14" s="11" t="s">
        <v>4</v>
      </c>
      <c r="C14" s="39">
        <f>('Tav1'!D14-'Tav1'!C14)</f>
        <v>2.2000000000000028</v>
      </c>
      <c r="D14" s="39">
        <f>('Tav1'!E14-'Tav1'!D14)</f>
        <v>-2.7999999999999972</v>
      </c>
      <c r="E14" s="40">
        <f>('Tav1'!F14-'Tav1'!E14)</f>
        <v>1.5</v>
      </c>
      <c r="F14" s="39">
        <f>('Tav1'!G14-'Tav1'!F14)</f>
        <v>-0.30000000000001137</v>
      </c>
      <c r="G14" s="41">
        <f>('Tav1'!H14-'Tav1'!G14)</f>
        <v>-2.1999999999999886</v>
      </c>
    </row>
    <row r="15" spans="1:7" x14ac:dyDescent="0.3">
      <c r="A15" s="235"/>
      <c r="B15" s="42" t="s">
        <v>7</v>
      </c>
      <c r="C15" s="43">
        <f>('Tav1'!D15-'Tav1'!C15)</f>
        <v>2.3999999999999773</v>
      </c>
      <c r="D15" s="43">
        <f>('Tav1'!E15-'Tav1'!D15)</f>
        <v>-5.2999999999999829</v>
      </c>
      <c r="E15" s="44">
        <f>('Tav1'!F15-'Tav1'!E15)</f>
        <v>5.0999999999999943</v>
      </c>
      <c r="F15" s="43">
        <f>('Tav1'!G15-'Tav1'!F15)</f>
        <v>-0.69999999999998863</v>
      </c>
      <c r="G15" s="45">
        <f>('Tav1'!H15-'Tav1'!G15)</f>
        <v>-3.9000000000000057</v>
      </c>
    </row>
    <row r="16" spans="1:7" ht="17.25" thickBot="1" x14ac:dyDescent="0.35">
      <c r="A16" s="236"/>
      <c r="B16" s="15" t="s">
        <v>6</v>
      </c>
      <c r="C16" s="46">
        <f>('Tav1'!D16-'Tav1'!C16)*100</f>
        <v>2.9106077284050764</v>
      </c>
      <c r="D16" s="46">
        <f>('Tav1'!E16-'Tav1'!D16)*100</f>
        <v>-0.97317140072484265</v>
      </c>
      <c r="E16" s="46">
        <f>('Tav1'!F16-'Tav1'!E16)*100</f>
        <v>-2.1975204725506208</v>
      </c>
      <c r="F16" s="46">
        <f>('Tav1'!G16-'Tav1'!F16)*100</f>
        <v>4.5709846163705103E-2</v>
      </c>
      <c r="G16" s="46">
        <f>('Tav1'!H16-'Tav1'!G16)*100</f>
        <v>-1.1883680869261255</v>
      </c>
    </row>
    <row r="17" spans="1:7" ht="17.25" hidden="1" thickBot="1" x14ac:dyDescent="0.35">
      <c r="A17" s="234" t="s">
        <v>9</v>
      </c>
      <c r="B17" s="7" t="s">
        <v>3</v>
      </c>
      <c r="C17" s="36">
        <f>('Tav1'!D17-'Tav1'!C17)</f>
        <v>-1.3000000000000007</v>
      </c>
      <c r="D17" s="36">
        <f>('Tav1'!E17-'Tav1'!D17)</f>
        <v>1.9000000000000021</v>
      </c>
      <c r="E17" s="37">
        <f>('Tav1'!F17-'Tav1'!E17)</f>
        <v>-3.2000000000000028</v>
      </c>
      <c r="F17" s="36">
        <f>('Tav1'!G17-'Tav1'!F17)</f>
        <v>0.30000000000000071</v>
      </c>
      <c r="G17" s="38">
        <f>('Tav1'!H17-'Tav1'!G17)</f>
        <v>0</v>
      </c>
    </row>
    <row r="18" spans="1:7" ht="17.25" hidden="1" thickBot="1" x14ac:dyDescent="0.35">
      <c r="A18" s="235"/>
      <c r="B18" s="11" t="s">
        <v>4</v>
      </c>
      <c r="C18" s="39">
        <f>('Tav1'!D18-'Tav1'!C18)</f>
        <v>-2.8999999999999986</v>
      </c>
      <c r="D18" s="39">
        <f>('Tav1'!E18-'Tav1'!D18)</f>
        <v>2.5</v>
      </c>
      <c r="E18" s="40">
        <f>('Tav1'!F18-'Tav1'!E18)</f>
        <v>-1.4000000000000057</v>
      </c>
      <c r="F18" s="39">
        <f>('Tav1'!G18-'Tav1'!F18)</f>
        <v>-0.59999999999999432</v>
      </c>
      <c r="G18" s="41">
        <f>('Tav1'!H18-'Tav1'!G18)</f>
        <v>0</v>
      </c>
    </row>
    <row r="19" spans="1:7" ht="17.25" hidden="1" thickBot="1" x14ac:dyDescent="0.35">
      <c r="A19" s="235"/>
      <c r="B19" s="11" t="s">
        <v>7</v>
      </c>
      <c r="C19" s="39">
        <f>('Tav1'!D19-'Tav1'!C19)</f>
        <v>-4.1999999999999957</v>
      </c>
      <c r="D19" s="39">
        <f>('Tav1'!E19-'Tav1'!D19)</f>
        <v>4.3999999999999986</v>
      </c>
      <c r="E19" s="40">
        <f>('Tav1'!F19-'Tav1'!E19)</f>
        <v>-4.5999999999999943</v>
      </c>
      <c r="F19" s="39">
        <f>('Tav1'!G19-'Tav1'!F19)</f>
        <v>-0.29999999999999716</v>
      </c>
      <c r="G19" s="41">
        <f>('Tav1'!H19-'Tav1'!G19)</f>
        <v>0</v>
      </c>
    </row>
    <row r="20" spans="1:7" ht="17.25" hidden="1" thickBot="1" x14ac:dyDescent="0.35">
      <c r="A20" s="236"/>
      <c r="B20" s="22" t="s">
        <v>6</v>
      </c>
      <c r="C20" s="47">
        <f>('Tav1'!D20-'Tav1'!C20)</f>
        <v>-1.5599442254578544E-2</v>
      </c>
      <c r="D20" s="47">
        <f>('Tav1'!E20-'Tav1'!D20)</f>
        <v>-6.0466942932207446E-3</v>
      </c>
      <c r="E20" s="48">
        <f>('Tav1'!F20-'Tav1'!E20)</f>
        <v>5.9059131475623305E-2</v>
      </c>
      <c r="F20" s="47">
        <f>('Tav1'!G20-'Tav1'!F20)</f>
        <v>-1.7681157412858084E-2</v>
      </c>
      <c r="G20" s="49">
        <f>('Tav1'!H20-'Tav1'!G20)</f>
        <v>0</v>
      </c>
    </row>
    <row r="21" spans="1:7" x14ac:dyDescent="0.3">
      <c r="A21" s="234" t="s">
        <v>10</v>
      </c>
      <c r="B21" s="7" t="s">
        <v>3</v>
      </c>
      <c r="C21" s="36">
        <f>('Tav1'!D21-'Tav1'!C21)</f>
        <v>-0.80000000000000426</v>
      </c>
      <c r="D21" s="36">
        <f>('Tav1'!E21-'Tav1'!D21)</f>
        <v>2.1000000000000014</v>
      </c>
      <c r="E21" s="37">
        <f>('Tav1'!F21-'Tav1'!E21)</f>
        <v>-3.2999999999999972</v>
      </c>
      <c r="F21" s="36">
        <f>('Tav1'!G21-'Tav1'!F21)</f>
        <v>0.69999999999999574</v>
      </c>
      <c r="G21" s="38">
        <f>('Tav1'!H21-'Tav1'!G21)</f>
        <v>1.8000000000000043</v>
      </c>
    </row>
    <row r="22" spans="1:7" x14ac:dyDescent="0.3">
      <c r="A22" s="235"/>
      <c r="B22" s="42" t="s">
        <v>4</v>
      </c>
      <c r="C22" s="43">
        <f>('Tav1'!D22-'Tav1'!C22)</f>
        <v>-2.3000000000000043</v>
      </c>
      <c r="D22" s="43">
        <f>('Tav1'!E22-'Tav1'!D22)</f>
        <v>2.8000000000000043</v>
      </c>
      <c r="E22" s="44">
        <f>('Tav1'!F22-'Tav1'!E22)</f>
        <v>-1.8000000000000043</v>
      </c>
      <c r="F22" s="43">
        <f>('Tav1'!G22-'Tav1'!F22)</f>
        <v>-0.19999999999999574</v>
      </c>
      <c r="G22" s="45">
        <f>('Tav1'!H22-'Tav1'!G22)</f>
        <v>2.1000000000000014</v>
      </c>
    </row>
    <row r="23" spans="1:7" x14ac:dyDescent="0.3">
      <c r="A23" s="235"/>
      <c r="B23" s="42" t="s">
        <v>7</v>
      </c>
      <c r="C23" s="43">
        <f>('Tav1'!D23-'Tav1'!C23)</f>
        <v>-3.0999999999999943</v>
      </c>
      <c r="D23" s="43">
        <f>('Tav1'!E23-'Tav1'!D23)</f>
        <v>4.7999999999999972</v>
      </c>
      <c r="E23" s="44">
        <f>('Tav1'!F23-'Tav1'!E23)</f>
        <v>-5.2000000000000028</v>
      </c>
      <c r="F23" s="43">
        <f>('Tav1'!G23-'Tav1'!F23)</f>
        <v>0.70000000000000284</v>
      </c>
      <c r="G23" s="45">
        <f>('Tav1'!H23-'Tav1'!G23)</f>
        <v>3.9000000000000057</v>
      </c>
    </row>
    <row r="24" spans="1:7" ht="17.25" thickBot="1" x14ac:dyDescent="0.35">
      <c r="A24" s="236"/>
      <c r="B24" s="15" t="s">
        <v>6</v>
      </c>
      <c r="C24" s="46">
        <f>('Tav1'!D24-'Tav1'!C24)*100</f>
        <v>-1.3646766387069909</v>
      </c>
      <c r="D24" s="46">
        <f>('Tav1'!E24-'Tav1'!D24)*100</f>
        <v>-0.16537543482333938</v>
      </c>
      <c r="E24" s="46">
        <f>('Tav1'!F24-'Tav1'!E24)*100</f>
        <v>3.3383805609632891</v>
      </c>
      <c r="F24" s="46">
        <f>('Tav1'!G24-'Tav1'!F24)*100</f>
        <v>-1.391544771980352</v>
      </c>
      <c r="G24" s="46">
        <f>('Tav1'!H24-'Tav1'!G24)*100</f>
        <v>-0.545714270428177</v>
      </c>
    </row>
    <row r="26" spans="1:7" ht="17.25" thickBot="1" x14ac:dyDescent="0.35"/>
    <row r="27" spans="1:7" ht="33.75" thickBot="1" x14ac:dyDescent="0.35">
      <c r="A27" s="4" t="s">
        <v>11</v>
      </c>
      <c r="B27" s="5"/>
      <c r="C27" s="5" t="s">
        <v>13</v>
      </c>
      <c r="D27" s="6" t="s">
        <v>14</v>
      </c>
      <c r="E27" s="6" t="s">
        <v>15</v>
      </c>
      <c r="F27" s="26" t="s">
        <v>16</v>
      </c>
      <c r="G27" s="5" t="s">
        <v>17</v>
      </c>
    </row>
    <row r="28" spans="1:7" x14ac:dyDescent="0.3">
      <c r="A28" s="234" t="s">
        <v>2</v>
      </c>
      <c r="B28" s="7" t="s">
        <v>3</v>
      </c>
      <c r="C28" s="36">
        <f>('Tav1'!D28-'Tav1'!C28)</f>
        <v>8.5999999999999091</v>
      </c>
      <c r="D28" s="36">
        <f>('Tav1'!E28-'Tav1'!D28)</f>
        <v>-23.199999999999818</v>
      </c>
      <c r="E28" s="37">
        <f>('Tav1'!F28-'Tav1'!E28)</f>
        <v>10.099999999999909</v>
      </c>
      <c r="F28" s="36">
        <f>('Tav1'!G28-'Tav1'!F28)</f>
        <v>5.5999999999999091</v>
      </c>
      <c r="G28" s="38">
        <f>('Tav1'!H28-'Tav1'!G28)</f>
        <v>11.900000000000091</v>
      </c>
    </row>
    <row r="29" spans="1:7" x14ac:dyDescent="0.3">
      <c r="A29" s="235"/>
      <c r="B29" s="11" t="s">
        <v>4</v>
      </c>
      <c r="C29" s="39">
        <f>('Tav1'!D29-'Tav1'!C29)</f>
        <v>21</v>
      </c>
      <c r="D29" s="39">
        <f>('Tav1'!E29-'Tav1'!D29)</f>
        <v>-36.600000000000023</v>
      </c>
      <c r="E29" s="40">
        <f>('Tav1'!F29-'Tav1'!E29)</f>
        <v>2.1000000000000227</v>
      </c>
      <c r="F29" s="39">
        <f>('Tav1'!G29-'Tav1'!F29)</f>
        <v>17.200000000000045</v>
      </c>
      <c r="G29" s="41">
        <f>('Tav1'!H29-'Tav1'!G29)</f>
        <v>10</v>
      </c>
    </row>
    <row r="30" spans="1:7" x14ac:dyDescent="0.3">
      <c r="A30" s="235"/>
      <c r="B30" s="42" t="s">
        <v>5</v>
      </c>
      <c r="C30" s="43">
        <f>('Tav1'!D30-'Tav1'!C30)</f>
        <v>29.700000000000045</v>
      </c>
      <c r="D30" s="43">
        <f>('Tav1'!E30-'Tav1'!D30)</f>
        <v>-59.799999999999955</v>
      </c>
      <c r="E30" s="44">
        <f>('Tav1'!F30-'Tav1'!E30)</f>
        <v>12.200000000000045</v>
      </c>
      <c r="F30" s="43">
        <f>('Tav1'!G30-'Tav1'!F30)</f>
        <v>22.899999999999864</v>
      </c>
      <c r="G30" s="45">
        <f>('Tav1'!H30-'Tav1'!G30)</f>
        <v>21.900000000000091</v>
      </c>
    </row>
    <row r="31" spans="1:7" ht="17.25" thickBot="1" x14ac:dyDescent="0.35">
      <c r="A31" s="236"/>
      <c r="B31" s="15" t="s">
        <v>6</v>
      </c>
      <c r="C31" s="46">
        <f>('Tav1'!D31-'Tav1'!C31)*100</f>
        <v>1.8870798731934646</v>
      </c>
      <c r="D31" s="46">
        <f>('Tav1'!E31-'Tav1'!D31)*100</f>
        <v>-2.4129026124467963</v>
      </c>
      <c r="E31" s="46">
        <f>('Tav1'!F31-'Tav1'!E31)*100</f>
        <v>-0.85157507169420499</v>
      </c>
      <c r="F31" s="46">
        <f>('Tav1'!G31-'Tav1'!F31)*100</f>
        <v>1.7625231172242295</v>
      </c>
      <c r="G31" s="46">
        <f>('Tav1'!H31-'Tav1'!G31)*100</f>
        <v>4.2131548596735513E-2</v>
      </c>
    </row>
    <row r="32" spans="1:7" x14ac:dyDescent="0.3">
      <c r="A32" s="231" t="s">
        <v>19</v>
      </c>
      <c r="B32" s="7" t="s">
        <v>3</v>
      </c>
      <c r="C32" s="36">
        <f>('Tav1'!D32-'Tav1'!C32)</f>
        <v>0.90000000000009095</v>
      </c>
      <c r="D32" s="36">
        <f>('Tav1'!E32-'Tav1'!D32)</f>
        <v>2.5999999999996817</v>
      </c>
      <c r="E32" s="37">
        <f>('Tav1'!F32-'Tav1'!E32)</f>
        <v>-10.999999999999773</v>
      </c>
      <c r="F32" s="36">
        <f>('Tav1'!G32-'Tav1'!F32)</f>
        <v>1.0999999999999091</v>
      </c>
      <c r="G32" s="38">
        <f>('Tav1'!H32-'Tav1'!G32)</f>
        <v>-1.7999999999999545</v>
      </c>
    </row>
    <row r="33" spans="1:7" x14ac:dyDescent="0.3">
      <c r="A33" s="232"/>
      <c r="B33" s="11" t="s">
        <v>4</v>
      </c>
      <c r="C33" s="39">
        <f>('Tav1'!D33-'Tav1'!C33)</f>
        <v>-5.2999999999999545</v>
      </c>
      <c r="D33" s="39">
        <f>('Tav1'!E33-'Tav1'!D33)</f>
        <v>1.6000000000000227</v>
      </c>
      <c r="E33" s="40">
        <f>('Tav1'!F33-'Tav1'!E33)</f>
        <v>2.2999999999999545</v>
      </c>
      <c r="F33" s="39">
        <f>('Tav1'!G33-'Tav1'!F33)</f>
        <v>-9.6000000000000227</v>
      </c>
      <c r="G33" s="41">
        <f>('Tav1'!H33-'Tav1'!G33)</f>
        <v>1.5</v>
      </c>
    </row>
    <row r="34" spans="1:7" x14ac:dyDescent="0.3">
      <c r="A34" s="232"/>
      <c r="B34" s="42" t="s">
        <v>7</v>
      </c>
      <c r="C34" s="43">
        <f>('Tav1'!D34-'Tav1'!C34)</f>
        <v>-4.4999999999997726</v>
      </c>
      <c r="D34" s="43">
        <f>('Tav1'!E34-'Tav1'!D34)</f>
        <v>4.2000000000000455</v>
      </c>
      <c r="E34" s="44">
        <f>('Tav1'!F34-'Tav1'!E34)</f>
        <v>-8.7000000000000455</v>
      </c>
      <c r="F34" s="43">
        <f>('Tav1'!G34-'Tav1'!F34)</f>
        <v>-8.6000000000001364</v>
      </c>
      <c r="G34" s="45">
        <f>('Tav1'!H34-'Tav1'!G34)</f>
        <v>-0.1999999999998181</v>
      </c>
    </row>
    <row r="35" spans="1:7" ht="17.25" thickBot="1" x14ac:dyDescent="0.35">
      <c r="A35" s="233"/>
      <c r="B35" s="15" t="s">
        <v>6</v>
      </c>
      <c r="C35" s="46">
        <f>('Tav1'!D35-'Tav1'!C35)*100</f>
        <v>-7.6021915429827756</v>
      </c>
      <c r="D35" s="46">
        <f>('Tav1'!E35-'Tav1'!D35)*100</f>
        <v>-1.9146408762259481</v>
      </c>
      <c r="E35" s="46">
        <f>('Tav1'!F35-'Tav1'!E35)*100</f>
        <v>18.919002359582375</v>
      </c>
      <c r="F35" s="46">
        <f>('Tav1'!G35-'Tav1'!F35)*100</f>
        <v>-12.66999615827881</v>
      </c>
      <c r="G35" s="46">
        <f>('Tav1'!H35-'Tav1'!G35)*100</f>
        <v>4.9407459044962714</v>
      </c>
    </row>
    <row r="36" spans="1:7" x14ac:dyDescent="0.3">
      <c r="A36" s="234" t="s">
        <v>8</v>
      </c>
      <c r="B36" s="7" t="s">
        <v>3</v>
      </c>
      <c r="C36" s="36">
        <f>('Tav1'!D36-'Tav1'!C36)</f>
        <v>9.5</v>
      </c>
      <c r="D36" s="36">
        <f>('Tav1'!E36-'Tav1'!D36)</f>
        <v>-20.600000000000136</v>
      </c>
      <c r="E36" s="37">
        <f>('Tav1'!F36-'Tav1'!E36)</f>
        <v>-0.89999999999986358</v>
      </c>
      <c r="F36" s="36">
        <f>('Tav1'!G36-'Tav1'!F36)</f>
        <v>6.6999999999998181</v>
      </c>
      <c r="G36" s="38">
        <f>('Tav1'!H36-'Tav1'!G36)</f>
        <v>10.100000000000136</v>
      </c>
    </row>
    <row r="37" spans="1:7" x14ac:dyDescent="0.3">
      <c r="A37" s="235"/>
      <c r="B37" s="11" t="s">
        <v>4</v>
      </c>
      <c r="C37" s="39">
        <f>('Tav1'!D37-'Tav1'!C37)</f>
        <v>15.700000000000045</v>
      </c>
      <c r="D37" s="39">
        <f>('Tav1'!E37-'Tav1'!D37)</f>
        <v>-35</v>
      </c>
      <c r="E37" s="40">
        <f>('Tav1'!F37-'Tav1'!E37)</f>
        <v>4.3999999999999773</v>
      </c>
      <c r="F37" s="39">
        <f>('Tav1'!G37-'Tav1'!F37)</f>
        <v>7.6000000000000227</v>
      </c>
      <c r="G37" s="41">
        <f>('Tav1'!H37-'Tav1'!G37)</f>
        <v>11.5</v>
      </c>
    </row>
    <row r="38" spans="1:7" x14ac:dyDescent="0.3">
      <c r="A38" s="235"/>
      <c r="B38" s="42" t="s">
        <v>7</v>
      </c>
      <c r="C38" s="43">
        <f>('Tav1'!D38-'Tav1'!C38)</f>
        <v>25.200000000000273</v>
      </c>
      <c r="D38" s="43">
        <f>('Tav1'!E38-'Tav1'!D38)</f>
        <v>-55.599999999999909</v>
      </c>
      <c r="E38" s="44">
        <f>('Tav1'!F38-'Tav1'!E38)</f>
        <v>3.5</v>
      </c>
      <c r="F38" s="43">
        <f>('Tav1'!G38-'Tav1'!F38)</f>
        <v>14.299999999999727</v>
      </c>
      <c r="G38" s="45">
        <f>('Tav1'!H38-'Tav1'!G38)</f>
        <v>21.700000000000273</v>
      </c>
    </row>
    <row r="39" spans="1:7" ht="17.25" thickBot="1" x14ac:dyDescent="0.35">
      <c r="A39" s="236"/>
      <c r="B39" s="15" t="s">
        <v>6</v>
      </c>
      <c r="C39" s="46">
        <f>('Tav1'!D39-'Tav1'!C39)*100</f>
        <v>0.94930657111958749</v>
      </c>
      <c r="D39" s="46">
        <f>('Tav1'!E39-'Tav1'!D39)*100</f>
        <v>-2.2207105064247781</v>
      </c>
      <c r="E39" s="46">
        <f>('Tav1'!F39-'Tav1'!E39)*100</f>
        <v>0.65574358854323389</v>
      </c>
      <c r="F39" s="46">
        <f>('Tav1'!G39-'Tav1'!F39)*100</f>
        <v>0.25590159896402564</v>
      </c>
      <c r="G39" s="46">
        <f>('Tav1'!H39-'Tav1'!G39)*100</f>
        <v>0.38352298014411867</v>
      </c>
    </row>
    <row r="40" spans="1:7" ht="17.25" hidden="1" thickBot="1" x14ac:dyDescent="0.35">
      <c r="A40" s="234" t="s">
        <v>9</v>
      </c>
      <c r="B40" s="7" t="s">
        <v>3</v>
      </c>
      <c r="C40" s="36">
        <f>('Tav1'!D40-'Tav1'!C40)</f>
        <v>-0.30000000000001137</v>
      </c>
      <c r="D40" s="36">
        <f>('Tav1'!E40-'Tav1'!D40)</f>
        <v>22.099999999999966</v>
      </c>
      <c r="E40" s="37">
        <f>('Tav1'!F40-'Tav1'!E40)</f>
        <v>4.6000000000000227</v>
      </c>
      <c r="F40" s="36">
        <f>('Tav1'!G40-'Tav1'!F40)</f>
        <v>-10.5</v>
      </c>
      <c r="G40" s="38">
        <f>('Tav1'!H40-'Tav1'!G40)</f>
        <v>0</v>
      </c>
    </row>
    <row r="41" spans="1:7" ht="17.25" hidden="1" thickBot="1" x14ac:dyDescent="0.35">
      <c r="A41" s="235"/>
      <c r="B41" s="11" t="s">
        <v>4</v>
      </c>
      <c r="C41" s="39">
        <f>('Tav1'!D41-'Tav1'!C41)</f>
        <v>-14.699999999999989</v>
      </c>
      <c r="D41" s="39">
        <f>('Tav1'!E41-'Tav1'!D41)</f>
        <v>34.599999999999966</v>
      </c>
      <c r="E41" s="40">
        <f>('Tav1'!F41-'Tav1'!E41)</f>
        <v>-5.0999999999999659</v>
      </c>
      <c r="F41" s="39">
        <f>('Tav1'!G41-'Tav1'!F41)</f>
        <v>-16.800000000000011</v>
      </c>
      <c r="G41" s="41">
        <f>('Tav1'!H41-'Tav1'!G41)</f>
        <v>0</v>
      </c>
    </row>
    <row r="42" spans="1:7" ht="17.25" hidden="1" thickBot="1" x14ac:dyDescent="0.35">
      <c r="A42" s="235"/>
      <c r="B42" s="11" t="s">
        <v>7</v>
      </c>
      <c r="C42" s="39">
        <f>('Tav1'!D42-'Tav1'!C42)</f>
        <v>-15</v>
      </c>
      <c r="D42" s="39">
        <f>('Tav1'!E42-'Tav1'!D42)</f>
        <v>56.699999999999818</v>
      </c>
      <c r="E42" s="40">
        <f>('Tav1'!F42-'Tav1'!E42)</f>
        <v>-0.49999999999988631</v>
      </c>
      <c r="F42" s="39">
        <f>('Tav1'!G42-'Tav1'!F42)</f>
        <v>-27.300000000000068</v>
      </c>
      <c r="G42" s="41">
        <f>('Tav1'!H42-'Tav1'!G42)</f>
        <v>0</v>
      </c>
    </row>
    <row r="43" spans="1:7" ht="17.25" hidden="1" thickBot="1" x14ac:dyDescent="0.35">
      <c r="A43" s="236"/>
      <c r="B43" s="22" t="s">
        <v>6</v>
      </c>
      <c r="C43" s="47">
        <f>('Tav1'!D43-'Tav1'!C43)</f>
        <v>-1.9612908359917913E-2</v>
      </c>
      <c r="D43" s="47">
        <f>('Tav1'!E43-'Tav1'!D43)</f>
        <v>-1.1888633187300268E-3</v>
      </c>
      <c r="E43" s="48">
        <f>('Tav1'!F43-'Tav1'!E43)</f>
        <v>-1.6693855271991076E-2</v>
      </c>
      <c r="F43" s="47">
        <f>('Tav1'!G43-'Tav1'!F43)</f>
        <v>-5.7659599024406649E-4</v>
      </c>
      <c r="G43" s="49">
        <f>('Tav1'!H43-'Tav1'!G43)</f>
        <v>0</v>
      </c>
    </row>
    <row r="44" spans="1:7" x14ac:dyDescent="0.3">
      <c r="A44" s="234" t="s">
        <v>10</v>
      </c>
      <c r="B44" s="7" t="s">
        <v>3</v>
      </c>
      <c r="C44" s="36">
        <f>('Tav1'!D44-'Tav1'!C44)</f>
        <v>-2</v>
      </c>
      <c r="D44" s="36">
        <f>('Tav1'!E44-'Tav1'!D44)</f>
        <v>23.700000000000045</v>
      </c>
      <c r="E44" s="37">
        <f>('Tav1'!F44-'Tav1'!E44)</f>
        <v>5.7999999999999545</v>
      </c>
      <c r="F44" s="36">
        <f>('Tav1'!G44-'Tav1'!F44)</f>
        <v>-10.099999999999966</v>
      </c>
      <c r="G44" s="38">
        <f>('Tav1'!H44-'Tav1'!G44)</f>
        <v>-8.3000000000000114</v>
      </c>
    </row>
    <row r="45" spans="1:7" x14ac:dyDescent="0.3">
      <c r="A45" s="235"/>
      <c r="B45" s="11" t="s">
        <v>4</v>
      </c>
      <c r="C45" s="39">
        <f>('Tav1'!D45-'Tav1'!C45)</f>
        <v>-12.600000000000023</v>
      </c>
      <c r="D45" s="39">
        <f>('Tav1'!E45-'Tav1'!D45)</f>
        <v>38.699999999999932</v>
      </c>
      <c r="E45" s="40">
        <f>('Tav1'!F45-'Tav1'!E45)</f>
        <v>-6</v>
      </c>
      <c r="F45" s="39">
        <f>('Tav1'!G45-'Tav1'!F45)</f>
        <v>-17.099999999999909</v>
      </c>
      <c r="G45" s="41">
        <f>('Tav1'!H45-'Tav1'!G45)</f>
        <v>-15.600000000000023</v>
      </c>
    </row>
    <row r="46" spans="1:7" x14ac:dyDescent="0.3">
      <c r="A46" s="235"/>
      <c r="B46" s="42" t="s">
        <v>7</v>
      </c>
      <c r="C46" s="43">
        <f>('Tav1'!D46-'Tav1'!C46)</f>
        <v>-14.599999999999909</v>
      </c>
      <c r="D46" s="43">
        <f>('Tav1'!E46-'Tav1'!D46)</f>
        <v>62.299999999999955</v>
      </c>
      <c r="E46" s="44">
        <f>('Tav1'!F46-'Tav1'!E46)</f>
        <v>-0.10000000000013642</v>
      </c>
      <c r="F46" s="43">
        <f>('Tav1'!G46-'Tav1'!F46)</f>
        <v>-27.199999999999818</v>
      </c>
      <c r="G46" s="45">
        <f>('Tav1'!H46-'Tav1'!G46)</f>
        <v>-23.900000000000091</v>
      </c>
    </row>
    <row r="47" spans="1:7" ht="17.25" thickBot="1" x14ac:dyDescent="0.35">
      <c r="A47" s="236"/>
      <c r="B47" s="15" t="s">
        <v>6</v>
      </c>
      <c r="C47" s="46">
        <f>('Tav1'!D47-'Tav1'!C47)*100</f>
        <v>-0.95787379129284589</v>
      </c>
      <c r="D47" s="46">
        <f>('Tav1'!E47-'Tav1'!D47)*100</f>
        <v>0.39795991693600818</v>
      </c>
      <c r="E47" s="46">
        <f>('Tav1'!F47-'Tav1'!E47)*100</f>
        <v>-1.3852667553062914</v>
      </c>
      <c r="F47" s="46">
        <f>('Tav1'!G47-'Tav1'!F47)*100</f>
        <v>-0.25925385106754795</v>
      </c>
      <c r="G47" s="46">
        <f>('Tav1'!H47-'Tav1'!G47)*100</f>
        <v>-0.38196043732273699</v>
      </c>
    </row>
    <row r="49" spans="1:7" ht="17.25" thickBot="1" x14ac:dyDescent="0.35"/>
    <row r="50" spans="1:7" ht="33.75" thickBot="1" x14ac:dyDescent="0.35">
      <c r="A50" s="4" t="s">
        <v>12</v>
      </c>
      <c r="B50" s="5"/>
      <c r="C50" s="5" t="s">
        <v>13</v>
      </c>
      <c r="D50" s="6" t="s">
        <v>14</v>
      </c>
      <c r="E50" s="6" t="s">
        <v>15</v>
      </c>
      <c r="F50" s="26" t="s">
        <v>16</v>
      </c>
      <c r="G50" s="5" t="s">
        <v>17</v>
      </c>
    </row>
    <row r="51" spans="1:7" x14ac:dyDescent="0.3">
      <c r="A51" s="234" t="s">
        <v>2</v>
      </c>
      <c r="B51" s="7" t="s">
        <v>3</v>
      </c>
      <c r="C51" s="36">
        <f>('Tav1'!D51-'Tav1'!C51)</f>
        <v>53.399999999999636</v>
      </c>
      <c r="D51" s="36">
        <f>('Tav1'!E51-'Tav1'!D51)</f>
        <v>-348.20000000000073</v>
      </c>
      <c r="E51" s="37">
        <f>('Tav1'!F51-'Tav1'!E51)</f>
        <v>56.200000000000728</v>
      </c>
      <c r="F51" s="36">
        <f>('Tav1'!G51-'Tav1'!F51)</f>
        <v>306.60000000000036</v>
      </c>
      <c r="G51" s="38">
        <f>('Tav1'!H51-'Tav1'!G51)</f>
        <v>241.19999999999891</v>
      </c>
    </row>
    <row r="52" spans="1:7" x14ac:dyDescent="0.3">
      <c r="A52" s="235"/>
      <c r="B52" s="11" t="s">
        <v>4</v>
      </c>
      <c r="C52" s="39">
        <f>('Tav1'!D52-'Tav1'!C52)</f>
        <v>97.299999999999272</v>
      </c>
      <c r="D52" s="39">
        <f>('Tav1'!E52-'Tav1'!D52)</f>
        <v>-376</v>
      </c>
      <c r="E52" s="40">
        <f>('Tav1'!F52-'Tav1'!E52)</f>
        <v>112.60000000000036</v>
      </c>
      <c r="F52" s="39">
        <f>('Tav1'!G52-'Tav1'!F52)</f>
        <v>238.80000000000109</v>
      </c>
      <c r="G52" s="41">
        <f>('Tav1'!H52-'Tav1'!G52)</f>
        <v>239.39999999999964</v>
      </c>
    </row>
    <row r="53" spans="1:7" x14ac:dyDescent="0.3">
      <c r="A53" s="235"/>
      <c r="B53" s="42" t="s">
        <v>5</v>
      </c>
      <c r="C53" s="43">
        <f>('Tav1'!D53-'Tav1'!C53)</f>
        <v>150.70000000000073</v>
      </c>
      <c r="D53" s="43">
        <f>('Tav1'!E53-'Tav1'!D53)</f>
        <v>-724.20000000000437</v>
      </c>
      <c r="E53" s="44">
        <f>('Tav1'!F53-'Tav1'!E53)</f>
        <v>168.80000000000291</v>
      </c>
      <c r="F53" s="43">
        <f>('Tav1'!G53-'Tav1'!F53)</f>
        <v>545.40000000000146</v>
      </c>
      <c r="G53" s="45">
        <f>('Tav1'!H53-'Tav1'!G53)</f>
        <v>480.5</v>
      </c>
    </row>
    <row r="54" spans="1:7" ht="17.25" thickBot="1" x14ac:dyDescent="0.35">
      <c r="A54" s="236"/>
      <c r="B54" s="15" t="s">
        <v>6</v>
      </c>
      <c r="C54" s="46">
        <f>('Tav1'!D54-'Tav1'!C54)*100</f>
        <v>0.82011453123282951</v>
      </c>
      <c r="D54" s="46">
        <f>('Tav1'!E54-'Tav1'!D54)*100</f>
        <v>-1.7538481719775623</v>
      </c>
      <c r="E54" s="46">
        <f>('Tav1'!F54-'Tav1'!E54)*100</f>
        <v>1.0452650933996221</v>
      </c>
      <c r="F54" s="46">
        <f>('Tav1'!G54-'Tav1'!F54)*100</f>
        <v>0.21454446978402819</v>
      </c>
      <c r="G54" s="46">
        <f>('Tav1'!H54-'Tav1'!G54)*100</f>
        <v>0.86724521392783083</v>
      </c>
    </row>
    <row r="55" spans="1:7" x14ac:dyDescent="0.3">
      <c r="A55" s="231" t="s">
        <v>19</v>
      </c>
      <c r="B55" s="7" t="s">
        <v>3</v>
      </c>
      <c r="C55" s="36">
        <f>('Tav1'!D55-'Tav1'!C55)</f>
        <v>-98.5</v>
      </c>
      <c r="D55" s="36">
        <f>('Tav1'!E55-'Tav1'!D55)</f>
        <v>-113.69999999999891</v>
      </c>
      <c r="E55" s="37">
        <f>('Tav1'!F55-'Tav1'!E55)</f>
        <v>22.399999999997817</v>
      </c>
      <c r="F55" s="36">
        <f>('Tav1'!G55-'Tav1'!F55)</f>
        <v>-214.19999999999891</v>
      </c>
      <c r="G55" s="38">
        <f>('Tav1'!H55-'Tav1'!G55)</f>
        <v>-34</v>
      </c>
    </row>
    <row r="56" spans="1:7" x14ac:dyDescent="0.3">
      <c r="A56" s="232"/>
      <c r="B56" s="11" t="s">
        <v>4</v>
      </c>
      <c r="C56" s="39">
        <f>('Tav1'!D56-'Tav1'!C56)</f>
        <v>-70.899999999999636</v>
      </c>
      <c r="D56" s="39">
        <f>('Tav1'!E56-'Tav1'!D56)</f>
        <v>-125.29999999999927</v>
      </c>
      <c r="E56" s="40">
        <f>('Tav1'!F56-'Tav1'!E56)</f>
        <v>43.299999999999272</v>
      </c>
      <c r="F56" s="39">
        <f>('Tav1'!G56-'Tav1'!F56)</f>
        <v>-125</v>
      </c>
      <c r="G56" s="41">
        <f>('Tav1'!H56-'Tav1'!G56)</f>
        <v>-46.700000000000728</v>
      </c>
    </row>
    <row r="57" spans="1:7" x14ac:dyDescent="0.3">
      <c r="A57" s="232"/>
      <c r="B57" s="42" t="s">
        <v>7</v>
      </c>
      <c r="C57" s="43">
        <f>('Tav1'!D57-'Tav1'!C57)</f>
        <v>-169.39999999999782</v>
      </c>
      <c r="D57" s="43">
        <f>('Tav1'!E57-'Tav1'!D57)</f>
        <v>-239.09999999999854</v>
      </c>
      <c r="E57" s="44">
        <f>('Tav1'!F57-'Tav1'!E57)</f>
        <v>65.899999999997817</v>
      </c>
      <c r="F57" s="43">
        <f>('Tav1'!G57-'Tav1'!F57)</f>
        <v>-339.29999999999927</v>
      </c>
      <c r="G57" s="45">
        <f>('Tav1'!H57-'Tav1'!G57)</f>
        <v>-80.600000000002183</v>
      </c>
    </row>
    <row r="58" spans="1:7" ht="17.25" thickBot="1" x14ac:dyDescent="0.35">
      <c r="A58" s="233"/>
      <c r="B58" s="15" t="s">
        <v>6</v>
      </c>
      <c r="C58" s="46">
        <f>('Tav1'!D58-'Tav1'!C58)*100</f>
        <v>1.6265750286369161</v>
      </c>
      <c r="D58" s="46">
        <f>('Tav1'!E58-'Tav1'!D58)*100</f>
        <v>-2.1600555290048282</v>
      </c>
      <c r="E58" s="46">
        <f>('Tav1'!F58-'Tav1'!E58)*100</f>
        <v>2.2947464102407613</v>
      </c>
      <c r="F58" s="46">
        <f>('Tav1'!G58-'Tav1'!F58)*100</f>
        <v>7.7088705617554485</v>
      </c>
      <c r="G58" s="46">
        <f>('Tav1'!H58-'Tav1'!G58)*100</f>
        <v>-1.4044988690695908</v>
      </c>
    </row>
    <row r="59" spans="1:7" x14ac:dyDescent="0.3">
      <c r="A59" s="234" t="s">
        <v>8</v>
      </c>
      <c r="B59" s="7" t="s">
        <v>3</v>
      </c>
      <c r="C59" s="36">
        <f>('Tav1'!D59-'Tav1'!C59)</f>
        <v>-45.100000000000364</v>
      </c>
      <c r="D59" s="36">
        <f>('Tav1'!E59-'Tav1'!D59)</f>
        <v>-461.89999999999964</v>
      </c>
      <c r="E59" s="37">
        <f>('Tav1'!F59-'Tav1'!E59)</f>
        <v>78.599999999998545</v>
      </c>
      <c r="F59" s="36">
        <f>('Tav1'!G59-'Tav1'!F59)</f>
        <v>92.400000000001455</v>
      </c>
      <c r="G59" s="38">
        <f>('Tav1'!H59-'Tav1'!G59)</f>
        <v>207.19999999999891</v>
      </c>
    </row>
    <row r="60" spans="1:7" x14ac:dyDescent="0.3">
      <c r="A60" s="235"/>
      <c r="B60" s="11" t="s">
        <v>4</v>
      </c>
      <c r="C60" s="39">
        <f>('Tav1'!D60-'Tav1'!C60)</f>
        <v>26.399999999999636</v>
      </c>
      <c r="D60" s="39">
        <f>('Tav1'!E60-'Tav1'!D60)</f>
        <v>-501.29999999999927</v>
      </c>
      <c r="E60" s="40">
        <f>('Tav1'!F60-'Tav1'!E60)</f>
        <v>155.89999999999964</v>
      </c>
      <c r="F60" s="39">
        <f>('Tav1'!G60-'Tav1'!F60)</f>
        <v>113.80000000000109</v>
      </c>
      <c r="G60" s="41">
        <f>('Tav1'!H60-'Tav1'!G60)</f>
        <v>192.69999999999891</v>
      </c>
    </row>
    <row r="61" spans="1:7" x14ac:dyDescent="0.3">
      <c r="A61" s="235"/>
      <c r="B61" s="42" t="s">
        <v>7</v>
      </c>
      <c r="C61" s="43">
        <f>('Tav1'!D61-'Tav1'!C61)</f>
        <v>-18.69999999999709</v>
      </c>
      <c r="D61" s="43">
        <f>('Tav1'!E61-'Tav1'!D61)</f>
        <v>-963.30000000000291</v>
      </c>
      <c r="E61" s="44">
        <f>('Tav1'!F61-'Tav1'!E61)</f>
        <v>234.70000000000073</v>
      </c>
      <c r="F61" s="43">
        <f>('Tav1'!G61-'Tav1'!F61)</f>
        <v>206.10000000000218</v>
      </c>
      <c r="G61" s="45">
        <f>('Tav1'!H61-'Tav1'!G61)</f>
        <v>399.89999999999782</v>
      </c>
    </row>
    <row r="62" spans="1:7" ht="17.25" thickBot="1" x14ac:dyDescent="0.35">
      <c r="A62" s="236"/>
      <c r="B62" s="15" t="s">
        <v>6</v>
      </c>
      <c r="C62" s="46">
        <f>('Tav1'!D62-'Tav1'!C62)*100</f>
        <v>0.73299322069023676</v>
      </c>
      <c r="D62" s="46">
        <f>('Tav1'!E62-'Tav1'!D62)*100</f>
        <v>-1.9758774867442153</v>
      </c>
      <c r="E62" s="46">
        <f>('Tav1'!F62-'Tav1'!E62)*100</f>
        <v>1.2457184877204763</v>
      </c>
      <c r="F62" s="46">
        <f>('Tav1'!G62-'Tav1'!F62)*100</f>
        <v>0.56083872259286571</v>
      </c>
      <c r="G62" s="46">
        <f>('Tav1'!H62-'Tav1'!G62)*100</f>
        <v>0.45962924443016528</v>
      </c>
    </row>
    <row r="63" spans="1:7" ht="17.25" hidden="1" thickBot="1" x14ac:dyDescent="0.35">
      <c r="A63" s="234" t="s">
        <v>9</v>
      </c>
      <c r="B63" s="7" t="s">
        <v>3</v>
      </c>
      <c r="C63" s="36">
        <f>('Tav1'!D63-'Tav1'!C63)</f>
        <v>9.9999999999454303E-2</v>
      </c>
      <c r="D63" s="36">
        <f>('Tav1'!E63-'Tav1'!D63)</f>
        <v>347.69999999999982</v>
      </c>
      <c r="E63" s="37">
        <f>('Tav1'!F63-'Tav1'!E63)</f>
        <v>-157.5</v>
      </c>
      <c r="F63" s="36">
        <f>('Tav1'!G63-'Tav1'!F63)</f>
        <v>-216.19999999999982</v>
      </c>
      <c r="G63" s="38">
        <f>('Tav1'!H63-'Tav1'!G63)</f>
        <v>0</v>
      </c>
    </row>
    <row r="64" spans="1:7" ht="17.25" hidden="1" thickBot="1" x14ac:dyDescent="0.35">
      <c r="A64" s="235"/>
      <c r="B64" s="11" t="s">
        <v>4</v>
      </c>
      <c r="C64" s="39">
        <f>('Tav1'!D64-'Tav1'!C64)</f>
        <v>-95.299999999999272</v>
      </c>
      <c r="D64" s="39">
        <f>('Tav1'!E64-'Tav1'!D64)</f>
        <v>401.79999999999927</v>
      </c>
      <c r="E64" s="40">
        <f>('Tav1'!F64-'Tav1'!E64)</f>
        <v>-302.39999999999964</v>
      </c>
      <c r="F64" s="39">
        <f>('Tav1'!G64-'Tav1'!F64)</f>
        <v>-267.60000000000036</v>
      </c>
      <c r="G64" s="41">
        <f>('Tav1'!H64-'Tav1'!G64)</f>
        <v>0</v>
      </c>
    </row>
    <row r="65" spans="1:7" ht="17.25" hidden="1" thickBot="1" x14ac:dyDescent="0.35">
      <c r="A65" s="235"/>
      <c r="B65" s="11" t="s">
        <v>7</v>
      </c>
      <c r="C65" s="39">
        <f>('Tav1'!D65-'Tav1'!C65)</f>
        <v>-95.100000000000364</v>
      </c>
      <c r="D65" s="39">
        <f>('Tav1'!E65-'Tav1'!D65)</f>
        <v>749.5</v>
      </c>
      <c r="E65" s="40">
        <f>('Tav1'!F65-'Tav1'!E65)</f>
        <v>-459.89999999999964</v>
      </c>
      <c r="F65" s="39">
        <f>('Tav1'!G65-'Tav1'!F65)</f>
        <v>-483.80000000000109</v>
      </c>
      <c r="G65" s="41">
        <f>('Tav1'!H65-'Tav1'!G65)</f>
        <v>0</v>
      </c>
    </row>
    <row r="66" spans="1:7" ht="17.25" hidden="1" thickBot="1" x14ac:dyDescent="0.35">
      <c r="A66" s="236"/>
      <c r="B66" s="22" t="s">
        <v>6</v>
      </c>
      <c r="C66" s="47">
        <f>('Tav1'!D66-'Tav1'!C66)</f>
        <v>-6.5263741698234345E-3</v>
      </c>
      <c r="D66" s="47">
        <f>('Tav1'!E66-'Tav1'!D66)</f>
        <v>-1.3512411176634487E-2</v>
      </c>
      <c r="E66" s="48">
        <f>('Tav1'!F66-'Tav1'!E66)</f>
        <v>-2.3714490934498844E-3</v>
      </c>
      <c r="F66" s="47">
        <f>('Tav1'!G66-'Tav1'!F66)</f>
        <v>7.2148922662428339E-3</v>
      </c>
      <c r="G66" s="49">
        <f>('Tav1'!H66-'Tav1'!G66)</f>
        <v>0</v>
      </c>
    </row>
    <row r="67" spans="1:7" x14ac:dyDescent="0.3">
      <c r="A67" s="234" t="s">
        <v>10</v>
      </c>
      <c r="B67" s="7" t="s">
        <v>3</v>
      </c>
      <c r="C67" s="36">
        <f>('Tav1'!D67-'Tav1'!C67)</f>
        <v>25.300000000000182</v>
      </c>
      <c r="D67" s="36">
        <f>('Tav1'!E67-'Tav1'!D67)</f>
        <v>403.69999999999982</v>
      </c>
      <c r="E67" s="37">
        <f>('Tav1'!F67-'Tav1'!E67)</f>
        <v>-146.69999999999982</v>
      </c>
      <c r="F67" s="36">
        <f>('Tav1'!G67-'Tav1'!F67)</f>
        <v>-211.69999999999982</v>
      </c>
      <c r="G67" s="38">
        <f>('Tav1'!H67-'Tav1'!G67)</f>
        <v>-215.10000000000036</v>
      </c>
    </row>
    <row r="68" spans="1:7" x14ac:dyDescent="0.3">
      <c r="A68" s="235"/>
      <c r="B68" s="11" t="s">
        <v>4</v>
      </c>
      <c r="C68" s="39">
        <f>('Tav1'!D68-'Tav1'!C68)</f>
        <v>-83.799999999999272</v>
      </c>
      <c r="D68" s="39">
        <f>('Tav1'!E68-'Tav1'!D68)</f>
        <v>450.79999999999927</v>
      </c>
      <c r="E68" s="40">
        <f>('Tav1'!F68-'Tav1'!E68)</f>
        <v>-249.59999999999854</v>
      </c>
      <c r="F68" s="39">
        <f>('Tav1'!G68-'Tav1'!F68)</f>
        <v>-277.40000000000146</v>
      </c>
      <c r="G68" s="41">
        <f>('Tav1'!H68-'Tav1'!G68)</f>
        <v>-298.79999999999927</v>
      </c>
    </row>
    <row r="69" spans="1:7" x14ac:dyDescent="0.3">
      <c r="A69" s="235"/>
      <c r="B69" s="42" t="s">
        <v>7</v>
      </c>
      <c r="C69" s="43">
        <f>('Tav1'!D69-'Tav1'!C69)</f>
        <v>-58.599999999998545</v>
      </c>
      <c r="D69" s="43">
        <f>('Tav1'!E69-'Tav1'!D69)</f>
        <v>854.59999999999854</v>
      </c>
      <c r="E69" s="44">
        <f>('Tav1'!F69-'Tav1'!E69)</f>
        <v>-396.29999999999927</v>
      </c>
      <c r="F69" s="43">
        <f>('Tav1'!G69-'Tav1'!F69)</f>
        <v>-489.10000000000218</v>
      </c>
      <c r="G69" s="45">
        <f>('Tav1'!H69-'Tav1'!G69)</f>
        <v>-513.89999999999782</v>
      </c>
    </row>
    <row r="70" spans="1:7" ht="17.25" thickBot="1" x14ac:dyDescent="0.35">
      <c r="A70" s="236"/>
      <c r="B70" s="15" t="s">
        <v>6</v>
      </c>
      <c r="C70" s="46">
        <f>('Tav1'!D70-'Tav1'!C70)*100</f>
        <v>-0.67965273252806879</v>
      </c>
      <c r="D70" s="46">
        <f>('Tav1'!E70-'Tav1'!D70)*100</f>
        <v>-0.93264446133322076</v>
      </c>
      <c r="E70" s="46">
        <f>('Tav1'!F70-'Tav1'!E70)*100</f>
        <v>-0.14309976877580066</v>
      </c>
      <c r="F70" s="46">
        <f>('Tav1'!G70-'Tav1'!F70)*100</f>
        <v>0.25577265996914456</v>
      </c>
      <c r="G70" s="46">
        <f>('Tav1'!H70-'Tav1'!G70)*100</f>
        <v>0.17448798171823543</v>
      </c>
    </row>
  </sheetData>
  <mergeCells count="16">
    <mergeCell ref="A1:G1"/>
    <mergeCell ref="A21:A24"/>
    <mergeCell ref="A5:A8"/>
    <mergeCell ref="A9:A12"/>
    <mergeCell ref="A13:A16"/>
    <mergeCell ref="A17:A20"/>
    <mergeCell ref="A55:A58"/>
    <mergeCell ref="A59:A62"/>
    <mergeCell ref="A63:A66"/>
    <mergeCell ref="A67:A70"/>
    <mergeCell ref="A28:A31"/>
    <mergeCell ref="A32:A35"/>
    <mergeCell ref="A36:A39"/>
    <mergeCell ref="A40:A43"/>
    <mergeCell ref="A44:A47"/>
    <mergeCell ref="A51:A54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70"/>
  <sheetViews>
    <sheetView zoomScaleNormal="100" workbookViewId="0">
      <selection sqref="A1:G1"/>
    </sheetView>
  </sheetViews>
  <sheetFormatPr defaultColWidth="9.140625" defaultRowHeight="16.5" x14ac:dyDescent="0.3"/>
  <cols>
    <col min="1" max="1" width="30.7109375" style="3" customWidth="1"/>
    <col min="2" max="2" width="9.140625" style="3"/>
    <col min="3" max="7" width="9.7109375" style="3" customWidth="1"/>
    <col min="8" max="16384" width="9.140625" style="3"/>
  </cols>
  <sheetData>
    <row r="1" spans="1:7" ht="36" customHeight="1" x14ac:dyDescent="0.3">
      <c r="A1" s="237" t="s">
        <v>49</v>
      </c>
      <c r="B1" s="237"/>
      <c r="C1" s="237"/>
      <c r="D1" s="237"/>
      <c r="E1" s="237"/>
      <c r="F1" s="237"/>
      <c r="G1" s="237"/>
    </row>
    <row r="2" spans="1:7" s="1" customFormat="1" ht="12.75" x14ac:dyDescent="0.25">
      <c r="A2" s="1" t="s">
        <v>0</v>
      </c>
    </row>
    <row r="3" spans="1:7" s="1" customFormat="1" ht="13.5" thickBot="1" x14ac:dyDescent="0.3"/>
    <row r="4" spans="1:7" ht="33.75" thickBot="1" x14ac:dyDescent="0.35">
      <c r="A4" s="4" t="s">
        <v>1</v>
      </c>
      <c r="B4" s="5"/>
      <c r="C4" s="5" t="s">
        <v>13</v>
      </c>
      <c r="D4" s="6" t="s">
        <v>14</v>
      </c>
      <c r="E4" s="6" t="s">
        <v>15</v>
      </c>
      <c r="F4" s="5" t="s">
        <v>16</v>
      </c>
      <c r="G4" s="5" t="s">
        <v>17</v>
      </c>
    </row>
    <row r="5" spans="1:7" x14ac:dyDescent="0.3">
      <c r="A5" s="234" t="s">
        <v>2</v>
      </c>
      <c r="B5" s="7" t="s">
        <v>3</v>
      </c>
      <c r="C5" s="36">
        <f>('Tav1'!D5-'Tav1'!C5)/'Tav1'!C5*100</f>
        <v>1.1591148577449888</v>
      </c>
      <c r="D5" s="36">
        <f>('Tav1'!E5-'Tav1'!D5)/'Tav1'!D5*100</f>
        <v>-4.2708333333333268</v>
      </c>
      <c r="E5" s="37">
        <f>('Tav1'!F5-'Tav1'!E5)/'Tav1'!E5*100</f>
        <v>3.9173014145810598</v>
      </c>
      <c r="F5" s="36">
        <f>('Tav1'!G5-'Tav1'!F5)/'Tav1'!F5*100</f>
        <v>0.62827225130889452</v>
      </c>
      <c r="G5" s="38">
        <f>('Tav1'!H5-'Tav1'!G5)/'Tav1'!G5*100</f>
        <v>-1.6649323621227829</v>
      </c>
    </row>
    <row r="6" spans="1:7" x14ac:dyDescent="0.3">
      <c r="A6" s="235"/>
      <c r="B6" s="11" t="s">
        <v>4</v>
      </c>
      <c r="C6" s="39">
        <f>('Tav1'!D6-'Tav1'!C6)/'Tav1'!C6*100</f>
        <v>4.3650793650793798</v>
      </c>
      <c r="D6" s="39">
        <f>('Tav1'!E6-'Tav1'!D6)/'Tav1'!D6*100</f>
        <v>-6.5906210392902436</v>
      </c>
      <c r="E6" s="40">
        <f>('Tav1'!F6-'Tav1'!E6)/'Tav1'!E6*100</f>
        <v>3.2564450474898123</v>
      </c>
      <c r="F6" s="39">
        <f>('Tav1'!G6-'Tav1'!F6)/'Tav1'!F6*100</f>
        <v>0.26281208935611411</v>
      </c>
      <c r="G6" s="41">
        <f>('Tav1'!H6-'Tav1'!G6)/'Tav1'!G6*100</f>
        <v>-0.91743119266055417</v>
      </c>
    </row>
    <row r="7" spans="1:7" x14ac:dyDescent="0.3">
      <c r="A7" s="235"/>
      <c r="B7" s="42" t="s">
        <v>5</v>
      </c>
      <c r="C7" s="43">
        <f>('Tav1'!D7-'Tav1'!C7)/'Tav1'!C7*100</f>
        <v>2.5806451612903261</v>
      </c>
      <c r="D7" s="43">
        <f>('Tav1'!E7-'Tav1'!D7)/'Tav1'!D7*100</f>
        <v>-5.2601486563750814</v>
      </c>
      <c r="E7" s="44">
        <f>('Tav1'!F7-'Tav1'!E7)/'Tav1'!E7*100</f>
        <v>3.6210018105009052</v>
      </c>
      <c r="F7" s="43">
        <f>('Tav1'!G7-'Tav1'!F7)/'Tav1'!F7*100</f>
        <v>0.40768782760629996</v>
      </c>
      <c r="G7" s="45">
        <f>('Tav1'!H7-'Tav1'!G7)/'Tav1'!G7*100</f>
        <v>-1.3341067285382895</v>
      </c>
    </row>
    <row r="8" spans="1:7" ht="17.25" thickBot="1" x14ac:dyDescent="0.35">
      <c r="A8" s="236"/>
      <c r="B8" s="15" t="s">
        <v>6</v>
      </c>
      <c r="C8" s="46">
        <f>('Tav1'!D8-'Tav1'!C8)/'Tav1'!C8*100</f>
        <v>-15.104710494690687</v>
      </c>
      <c r="D8" s="46">
        <f>('Tav1'!E8-'Tav1'!D8)/'Tav1'!D8*100</f>
        <v>13.942250470137418</v>
      </c>
      <c r="E8" s="46">
        <f>('Tav1'!F8-'Tav1'!E8)/'Tav1'!E8*100</f>
        <v>3.2317222855987913</v>
      </c>
      <c r="F8" s="46">
        <f>('Tav1'!G8-'Tav1'!F8)/'Tav1'!F8*100</f>
        <v>1.7943278701813965</v>
      </c>
      <c r="G8" s="46">
        <f>('Tav1'!H8-'Tav1'!G8)/'Tav1'!G8*100</f>
        <v>-3.6616161616161005</v>
      </c>
    </row>
    <row r="9" spans="1:7" x14ac:dyDescent="0.3">
      <c r="A9" s="231" t="s">
        <v>19</v>
      </c>
      <c r="B9" s="7" t="s">
        <v>3</v>
      </c>
      <c r="C9" s="36">
        <f>('Tav1'!D9-'Tav1'!C9)/'Tav1'!C9*100</f>
        <v>-23.07692307692291</v>
      </c>
      <c r="D9" s="36">
        <f>('Tav1'!E9-'Tav1'!D9)/'Tav1'!D9*100</f>
        <v>53.333333333333144</v>
      </c>
      <c r="E9" s="37">
        <f>('Tav1'!F9-'Tav1'!E9)/'Tav1'!E9*100</f>
        <v>0</v>
      </c>
      <c r="F9" s="36">
        <f>('Tav1'!G9-'Tav1'!F9)/'Tav1'!F9*100</f>
        <v>-21.739130434782329</v>
      </c>
      <c r="G9" s="38">
        <f>('Tav1'!H9-'Tav1'!G9)/'Tav1'!G9*100</f>
        <v>-2.7777777777780082</v>
      </c>
    </row>
    <row r="10" spans="1:7" x14ac:dyDescent="0.3">
      <c r="A10" s="232"/>
      <c r="B10" s="11" t="s">
        <v>4</v>
      </c>
      <c r="C10" s="39">
        <f>('Tav1'!D10-'Tav1'!C10)/'Tav1'!C10*100</f>
        <v>-17.187500000000117</v>
      </c>
      <c r="D10" s="39">
        <f>('Tav1'!E10-'Tav1'!D10)/'Tav1'!D10*100</f>
        <v>45.28301886792466</v>
      </c>
      <c r="E10" s="40">
        <f>('Tav1'!F10-'Tav1'!E10)/'Tav1'!E10*100</f>
        <v>-11.688311688311574</v>
      </c>
      <c r="F10" s="39">
        <f>('Tav1'!G10-'Tav1'!F10)/'Tav1'!F10*100</f>
        <v>-7.3529411764707859</v>
      </c>
      <c r="G10" s="41">
        <f>('Tav1'!H10-'Tav1'!G10)/'Tav1'!G10*100</f>
        <v>-23.809523809523593</v>
      </c>
    </row>
    <row r="11" spans="1:7" x14ac:dyDescent="0.3">
      <c r="A11" s="232"/>
      <c r="B11" s="42" t="s">
        <v>7</v>
      </c>
      <c r="C11" s="43">
        <f>('Tav1'!D11-'Tav1'!C11)/'Tav1'!C11*100</f>
        <v>-19.417475728155594</v>
      </c>
      <c r="D11" s="43">
        <f>('Tav1'!E11-'Tav1'!D11)/'Tav1'!D11*100</f>
        <v>46.987951807229422</v>
      </c>
      <c r="E11" s="44">
        <f>('Tav1'!F11-'Tav1'!E11)/'Tav1'!E11*100</f>
        <v>-7.377049180327905</v>
      </c>
      <c r="F11" s="43">
        <f>('Tav1'!G11-'Tav1'!F11)/'Tav1'!F11*100</f>
        <v>-12.389380530973488</v>
      </c>
      <c r="G11" s="45">
        <f>('Tav1'!H11-'Tav1'!G11)/'Tav1'!G11*100</f>
        <v>-16.161616161616095</v>
      </c>
    </row>
    <row r="12" spans="1:7" ht="17.25" thickBot="1" x14ac:dyDescent="0.35">
      <c r="A12" s="233"/>
      <c r="B12" s="15" t="s">
        <v>6</v>
      </c>
      <c r="C12" s="46">
        <f>('Tav1'!D12-'Tav1'!C12)/'Tav1'!C12*100</f>
        <v>11.09433962264089</v>
      </c>
      <c r="D12" s="46">
        <f>('Tav1'!E12-'Tav1'!D12)/'Tav1'!D12*100</f>
        <v>-7.2275550536417192</v>
      </c>
      <c r="E12" s="46">
        <f>('Tav1'!F12-'Tav1'!E12)/'Tav1'!E12*100</f>
        <v>-19.639468690701793</v>
      </c>
      <c r="F12" s="46">
        <f>('Tav1'!G12-'Tav1'!F12)/'Tav1'!F12*100</f>
        <v>32.467532467531164</v>
      </c>
      <c r="G12" s="46">
        <f>('Tav1'!H12-'Tav1'!G12)/'Tav1'!G12*100</f>
        <v>-36.805555555554918</v>
      </c>
    </row>
    <row r="13" spans="1:7" x14ac:dyDescent="0.3">
      <c r="A13" s="234" t="s">
        <v>8</v>
      </c>
      <c r="B13" s="7" t="s">
        <v>3</v>
      </c>
      <c r="C13" s="36">
        <f>('Tav1'!D13-'Tav1'!C13)/'Tav1'!C13*100</f>
        <v>0.2024291497975737</v>
      </c>
      <c r="D13" s="36">
        <f>('Tav1'!E13-'Tav1'!D13)/'Tav1'!D13*100</f>
        <v>-2.5252525252525251</v>
      </c>
      <c r="E13" s="37">
        <f>('Tav1'!F13-'Tav1'!E13)/'Tav1'!E13*100</f>
        <v>3.7305699481865227</v>
      </c>
      <c r="F13" s="36">
        <f>('Tav1'!G13-'Tav1'!F13)/'Tav1'!F13*100</f>
        <v>-0.39960039960039112</v>
      </c>
      <c r="G13" s="38">
        <f>('Tav1'!H13-'Tav1'!G13)/'Tav1'!G13*100</f>
        <v>-1.705115346038117</v>
      </c>
    </row>
    <row r="14" spans="1:7" x14ac:dyDescent="0.3">
      <c r="A14" s="235"/>
      <c r="B14" s="11" t="s">
        <v>4</v>
      </c>
      <c r="C14" s="39">
        <f>('Tav1'!D14-'Tav1'!C14)/'Tav1'!C14*100</f>
        <v>2.682926829268296</v>
      </c>
      <c r="D14" s="39">
        <f>('Tav1'!E14-'Tav1'!D14)/'Tav1'!D14*100</f>
        <v>-3.3254156769596164</v>
      </c>
      <c r="E14" s="40">
        <f>('Tav1'!F14-'Tav1'!E14)/'Tav1'!E14*100</f>
        <v>1.8427518427518428</v>
      </c>
      <c r="F14" s="39">
        <f>('Tav1'!G14-'Tav1'!F14)/'Tav1'!F14*100</f>
        <v>-0.36188178528348774</v>
      </c>
      <c r="G14" s="41">
        <f>('Tav1'!H14-'Tav1'!G14)/'Tav1'!G14*100</f>
        <v>-2.6634382566585821</v>
      </c>
    </row>
    <row r="15" spans="1:7" x14ac:dyDescent="0.3">
      <c r="A15" s="235"/>
      <c r="B15" s="42" t="s">
        <v>7</v>
      </c>
      <c r="C15" s="43">
        <f>('Tav1'!D15-'Tav1'!C15)/'Tav1'!C15*100</f>
        <v>1.3274336283185715</v>
      </c>
      <c r="D15" s="43">
        <f>('Tav1'!E15-'Tav1'!D15)/'Tav1'!D15*100</f>
        <v>-2.8930131004366721</v>
      </c>
      <c r="E15" s="44">
        <f>('Tav1'!F15-'Tav1'!E15)/'Tav1'!E15*100</f>
        <v>2.8667790893760503</v>
      </c>
      <c r="F15" s="43">
        <f>('Tav1'!G15-'Tav1'!F15)/'Tav1'!F15*100</f>
        <v>-0.38251366120217961</v>
      </c>
      <c r="G15" s="45">
        <f>('Tav1'!H15-'Tav1'!G15)/'Tav1'!G15*100</f>
        <v>-2.1393307734503599</v>
      </c>
    </row>
    <row r="16" spans="1:7" ht="17.25" thickBot="1" x14ac:dyDescent="0.35">
      <c r="A16" s="236"/>
      <c r="B16" s="15" t="s">
        <v>6</v>
      </c>
      <c r="C16" s="46">
        <f>('Tav1'!D16-'Tav1'!C16)/'Tav1'!C16*100</f>
        <v>-14.206537721977162</v>
      </c>
      <c r="D16" s="46">
        <f>('Tav1'!E16-'Tav1'!D16)/'Tav1'!D16*100</f>
        <v>5.5365562122318766</v>
      </c>
      <c r="E16" s="46">
        <f>('Tav1'!F16-'Tav1'!E16)/'Tav1'!E16*100</f>
        <v>11.846236189776199</v>
      </c>
      <c r="F16" s="46">
        <f>('Tav1'!G16-'Tav1'!F16)/'Tav1'!F16*100</f>
        <v>-0.22031082831227652</v>
      </c>
      <c r="G16" s="46">
        <f>('Tav1'!H16-'Tav1'!G16)/'Tav1'!G16*100</f>
        <v>5.7403043263215148</v>
      </c>
    </row>
    <row r="17" spans="1:7" ht="17.25" hidden="1" thickBot="1" x14ac:dyDescent="0.35">
      <c r="A17" s="234" t="s">
        <v>9</v>
      </c>
      <c r="B17" s="7" t="s">
        <v>3</v>
      </c>
      <c r="C17" s="36">
        <v>24.7</v>
      </c>
      <c r="D17" s="36">
        <v>26.6</v>
      </c>
      <c r="E17" s="37">
        <v>23.4</v>
      </c>
      <c r="F17" s="36">
        <v>23.7</v>
      </c>
      <c r="G17" s="38">
        <v>23.7</v>
      </c>
    </row>
    <row r="18" spans="1:7" ht="17.25" hidden="1" thickBot="1" x14ac:dyDescent="0.35">
      <c r="A18" s="235"/>
      <c r="B18" s="11" t="s">
        <v>4</v>
      </c>
      <c r="C18" s="39">
        <v>37.200000000000003</v>
      </c>
      <c r="D18" s="39">
        <v>39.700000000000003</v>
      </c>
      <c r="E18" s="40">
        <v>38.299999999999997</v>
      </c>
      <c r="F18" s="39">
        <v>37.700000000000003</v>
      </c>
      <c r="G18" s="41">
        <v>37.700000000000003</v>
      </c>
    </row>
    <row r="19" spans="1:7" ht="17.25" hidden="1" thickBot="1" x14ac:dyDescent="0.35">
      <c r="A19" s="235"/>
      <c r="B19" s="11" t="s">
        <v>7</v>
      </c>
      <c r="C19" s="39">
        <v>61.9</v>
      </c>
      <c r="D19" s="39">
        <v>66.3</v>
      </c>
      <c r="E19" s="40">
        <v>61.7</v>
      </c>
      <c r="F19" s="39">
        <f>SUM(F17:F18)</f>
        <v>61.400000000000006</v>
      </c>
      <c r="G19" s="41">
        <f>SUM(G17:G18)</f>
        <v>61.400000000000006</v>
      </c>
    </row>
    <row r="20" spans="1:7" ht="17.25" hidden="1" thickBot="1" x14ac:dyDescent="0.35">
      <c r="A20" s="236"/>
      <c r="B20" s="22" t="s">
        <v>6</v>
      </c>
      <c r="C20" s="47">
        <f t="shared" ref="C20:D20" si="0">(C18-C17)/C18</f>
        <v>0.33602150537634418</v>
      </c>
      <c r="D20" s="47">
        <f t="shared" si="0"/>
        <v>0.32997481108312343</v>
      </c>
      <c r="E20" s="48">
        <f>(E18-E17)/E18</f>
        <v>0.38903394255874674</v>
      </c>
      <c r="F20" s="47">
        <f t="shared" ref="F20:G20" si="1">(F18-F17)/F18</f>
        <v>0.37135278514588865</v>
      </c>
      <c r="G20" s="49">
        <f t="shared" si="1"/>
        <v>0.37135278514588865</v>
      </c>
    </row>
    <row r="21" spans="1:7" x14ac:dyDescent="0.3">
      <c r="A21" s="234" t="s">
        <v>10</v>
      </c>
      <c r="B21" s="7" t="s">
        <v>3</v>
      </c>
      <c r="C21" s="36">
        <f>('Tav1'!D21-'Tav1'!C21)/'Tav1'!C21*100</f>
        <v>-1.8561484918793603</v>
      </c>
      <c r="D21" s="36">
        <f>('Tav1'!E21-'Tav1'!D21)/'Tav1'!D21*100</f>
        <v>4.9645390070922026</v>
      </c>
      <c r="E21" s="37">
        <f>('Tav1'!F21-'Tav1'!E21)/'Tav1'!E21*100</f>
        <v>-7.4324324324324262</v>
      </c>
      <c r="F21" s="36">
        <f>('Tav1'!G21-'Tav1'!F21)/'Tav1'!F21*100</f>
        <v>1.7031630170316197</v>
      </c>
      <c r="G21" s="38">
        <f>('Tav1'!H21-'Tav1'!G21)/'Tav1'!G21*100</f>
        <v>4.3062200956937904</v>
      </c>
    </row>
    <row r="22" spans="1:7" x14ac:dyDescent="0.3">
      <c r="A22" s="235"/>
      <c r="B22" s="11" t="s">
        <v>4</v>
      </c>
      <c r="C22" s="39">
        <f>('Tav1'!D22-'Tav1'!C22)/'Tav1'!C22*100</f>
        <v>-3.7337662337662407</v>
      </c>
      <c r="D22" s="39">
        <f>('Tav1'!E22-'Tav1'!D22)/'Tav1'!D22*100</f>
        <v>4.7217537942664496</v>
      </c>
      <c r="E22" s="40">
        <f>('Tav1'!F22-'Tav1'!E22)/'Tav1'!E22*100</f>
        <v>-2.8985507246376878</v>
      </c>
      <c r="F22" s="39">
        <f>('Tav1'!G22-'Tav1'!F22)/'Tav1'!F22*100</f>
        <v>-0.33167495854062312</v>
      </c>
      <c r="G22" s="41">
        <f>('Tav1'!H22-'Tav1'!G22)/'Tav1'!G22*100</f>
        <v>3.4941763727121486</v>
      </c>
    </row>
    <row r="23" spans="1:7" x14ac:dyDescent="0.3">
      <c r="A23" s="235"/>
      <c r="B23" s="42" t="s">
        <v>7</v>
      </c>
      <c r="C23" s="43">
        <f>('Tav1'!D23-'Tav1'!C23)/'Tav1'!C23*100</f>
        <v>-2.9580152671755671</v>
      </c>
      <c r="D23" s="43">
        <f>('Tav1'!E23-'Tav1'!D23)/'Tav1'!D23*100</f>
        <v>4.7197640117994073</v>
      </c>
      <c r="E23" s="44">
        <f>('Tav1'!F23-'Tav1'!E23)/'Tav1'!E23*100</f>
        <v>-4.8826291079812236</v>
      </c>
      <c r="F23" s="43">
        <f>('Tav1'!G23-'Tav1'!F23)/'Tav1'!F23*100</f>
        <v>0.69101678183613313</v>
      </c>
      <c r="G23" s="45">
        <f>('Tav1'!H23-'Tav1'!G23)/'Tav1'!G23*100</f>
        <v>3.8235294117647118</v>
      </c>
    </row>
    <row r="24" spans="1:7" ht="17.25" thickBot="1" x14ac:dyDescent="0.35">
      <c r="A24" s="236"/>
      <c r="B24" s="15" t="s">
        <v>6</v>
      </c>
      <c r="C24" s="46">
        <f>('Tav1'!D24-'Tav1'!C24)/'Tav1'!C24*100</f>
        <v>-4.5440043753703048</v>
      </c>
      <c r="D24" s="46">
        <f>('Tav1'!E24-'Tav1'!D24)/'Tav1'!D24*100</f>
        <v>-0.57686842853082498</v>
      </c>
      <c r="E24" s="46">
        <f>('Tav1'!F24-'Tav1'!E24)/'Tav1'!E24*100</f>
        <v>11.712623324057638</v>
      </c>
      <c r="F24" s="46">
        <f>('Tav1'!G24-'Tav1'!F24)/'Tav1'!F24*100</f>
        <v>-4.3703202995007944</v>
      </c>
      <c r="G24" s="46">
        <f>('Tav1'!H24-'Tav1'!G24)/'Tav1'!G24*100</f>
        <v>-1.7922091613515534</v>
      </c>
    </row>
    <row r="26" spans="1:7" ht="17.25" thickBot="1" x14ac:dyDescent="0.35"/>
    <row r="27" spans="1:7" ht="33.75" thickBot="1" x14ac:dyDescent="0.35">
      <c r="A27" s="4" t="s">
        <v>11</v>
      </c>
      <c r="B27" s="5"/>
      <c r="C27" s="5" t="s">
        <v>13</v>
      </c>
      <c r="D27" s="6" t="s">
        <v>14</v>
      </c>
      <c r="E27" s="6" t="s">
        <v>15</v>
      </c>
      <c r="F27" s="26" t="s">
        <v>16</v>
      </c>
      <c r="G27" s="5" t="s">
        <v>17</v>
      </c>
    </row>
    <row r="28" spans="1:7" x14ac:dyDescent="0.3">
      <c r="A28" s="234" t="s">
        <v>2</v>
      </c>
      <c r="B28" s="7" t="s">
        <v>3</v>
      </c>
      <c r="C28" s="36">
        <f>('Tav1'!D28-'Tav1'!C28)/'Tav1'!C28*100</f>
        <v>0.78039927404717868</v>
      </c>
      <c r="D28" s="36">
        <f>('Tav1'!E28-'Tav1'!D28)/'Tav1'!D28*100</f>
        <v>-2.088960922024115</v>
      </c>
      <c r="E28" s="37">
        <f>('Tav1'!F28-'Tav1'!E28)/'Tav1'!E28*100</f>
        <v>0.92882104101525731</v>
      </c>
      <c r="F28" s="36">
        <f>('Tav1'!G28-'Tav1'!F28)/'Tav1'!F28*100</f>
        <v>0.51025056947607372</v>
      </c>
      <c r="G28" s="38">
        <f>('Tav1'!H28-'Tav1'!G28)/'Tav1'!G28*100</f>
        <v>1.0787779893028819</v>
      </c>
    </row>
    <row r="29" spans="1:7" x14ac:dyDescent="0.3">
      <c r="A29" s="235"/>
      <c r="B29" s="11" t="s">
        <v>4</v>
      </c>
      <c r="C29" s="39">
        <f>('Tav1'!D29-'Tav1'!C29)/'Tav1'!C29*100</f>
        <v>2.3479427549194991</v>
      </c>
      <c r="D29" s="39">
        <f>('Tav1'!E29-'Tav1'!D29)/'Tav1'!D29*100</f>
        <v>-3.9982521302163017</v>
      </c>
      <c r="E29" s="40">
        <f>('Tav1'!F29-'Tav1'!E29)/'Tav1'!E29*100</f>
        <v>0.23896222121074451</v>
      </c>
      <c r="F29" s="39">
        <f>('Tav1'!G29-'Tav1'!F29)/'Tav1'!F29*100</f>
        <v>1.9525485299125944</v>
      </c>
      <c r="G29" s="41">
        <f>('Tav1'!H29-'Tav1'!G29)/'Tav1'!G29*100</f>
        <v>1.1134617525887984</v>
      </c>
    </row>
    <row r="30" spans="1:7" x14ac:dyDescent="0.3">
      <c r="A30" s="235"/>
      <c r="B30" s="42" t="s">
        <v>5</v>
      </c>
      <c r="C30" s="43">
        <f>('Tav1'!D30-'Tav1'!C30)/'Tav1'!C30*100</f>
        <v>1.4877523418323924</v>
      </c>
      <c r="D30" s="43">
        <f>('Tav1'!E30-'Tav1'!D30)/'Tav1'!D30*100</f>
        <v>-2.9516288252714689</v>
      </c>
      <c r="E30" s="44">
        <f>('Tav1'!F30-'Tav1'!E30)/'Tav1'!E30*100</f>
        <v>0.6204862170684593</v>
      </c>
      <c r="F30" s="43">
        <f>('Tav1'!G30-'Tav1'!F30)/'Tav1'!F30*100</f>
        <v>1.1575010109179065</v>
      </c>
      <c r="G30" s="45">
        <f>('Tav1'!H30-'Tav1'!G30)/'Tav1'!G30*100</f>
        <v>1.0942887123369855</v>
      </c>
    </row>
    <row r="31" spans="1:7" ht="17.25" thickBot="1" x14ac:dyDescent="0.35">
      <c r="A31" s="236"/>
      <c r="B31" s="15" t="s">
        <v>6</v>
      </c>
      <c r="C31" s="46">
        <f>('Tav1'!D31-'Tav1'!C31)/'Tav1'!C31*100</f>
        <v>-8.1300782205406286</v>
      </c>
      <c r="D31" s="46">
        <f>('Tav1'!E31-'Tav1'!D31)/'Tav1'!D31*100</f>
        <v>11.315425468410851</v>
      </c>
      <c r="E31" s="46">
        <f>('Tav1'!F31-'Tav1'!E31)/'Tav1'!E31*100</f>
        <v>3.5875559587961012</v>
      </c>
      <c r="F31" s="46">
        <f>('Tav1'!G31-'Tav1'!F31)/'Tav1'!F31*100</f>
        <v>-7.1680822435956779</v>
      </c>
      <c r="G31" s="46">
        <f>('Tav1'!H31-'Tav1'!G31)/'Tav1'!G31*100</f>
        <v>-0.18457728680355215</v>
      </c>
    </row>
    <row r="32" spans="1:7" x14ac:dyDescent="0.3">
      <c r="A32" s="231" t="s">
        <v>19</v>
      </c>
      <c r="B32" s="7" t="s">
        <v>3</v>
      </c>
      <c r="C32" s="36">
        <f>('Tav1'!D32-'Tav1'!C32)/'Tav1'!C32*100</f>
        <v>1.7013232514179384</v>
      </c>
      <c r="D32" s="36">
        <f>('Tav1'!E32-'Tav1'!D32)/'Tav1'!D32*100</f>
        <v>4.8327137546462318</v>
      </c>
      <c r="E32" s="37">
        <f>('Tav1'!F32-'Tav1'!E32)/'Tav1'!E32*100</f>
        <v>-19.503546099290425</v>
      </c>
      <c r="F32" s="36">
        <f>('Tav1'!G32-'Tav1'!F32)/'Tav1'!F32*100</f>
        <v>2.4229074889865787</v>
      </c>
      <c r="G32" s="38">
        <f>('Tav1'!H32-'Tav1'!G32)/'Tav1'!G32*100</f>
        <v>-3.8709677419353863</v>
      </c>
    </row>
    <row r="33" spans="1:7" x14ac:dyDescent="0.3">
      <c r="A33" s="232"/>
      <c r="B33" s="11" t="s">
        <v>4</v>
      </c>
      <c r="C33" s="39">
        <f>('Tav1'!D33-'Tav1'!C33)/'Tav1'!C33*100</f>
        <v>-7.5822603719598796</v>
      </c>
      <c r="D33" s="39">
        <f>('Tav1'!E33-'Tav1'!D33)/'Tav1'!D33*100</f>
        <v>2.4767801857585483</v>
      </c>
      <c r="E33" s="40">
        <f>('Tav1'!F33-'Tav1'!E33)/'Tav1'!E33*100</f>
        <v>3.4743202416917716</v>
      </c>
      <c r="F33" s="39">
        <f>('Tav1'!G33-'Tav1'!F33)/'Tav1'!F33*100</f>
        <v>-14.01459854014602</v>
      </c>
      <c r="G33" s="41">
        <f>('Tav1'!H33-'Tav1'!G33)/'Tav1'!G33*100</f>
        <v>2.5466893039049245</v>
      </c>
    </row>
    <row r="34" spans="1:7" x14ac:dyDescent="0.3">
      <c r="A34" s="232"/>
      <c r="B34" s="42" t="s">
        <v>7</v>
      </c>
      <c r="C34" s="43">
        <f>('Tav1'!D34-'Tav1'!C34)/'Tav1'!C34*100</f>
        <v>-3.6615134255490465</v>
      </c>
      <c r="D34" s="43">
        <f>('Tav1'!E34-'Tav1'!D34)/'Tav1'!D34*100</f>
        <v>3.5472972972973333</v>
      </c>
      <c r="E34" s="44">
        <f>('Tav1'!F34-'Tav1'!E34)/'Tav1'!E34*100</f>
        <v>-7.0962479608483164</v>
      </c>
      <c r="F34" s="43">
        <f>('Tav1'!G34-'Tav1'!F34)/'Tav1'!F34*100</f>
        <v>-7.5504828797191657</v>
      </c>
      <c r="G34" s="45">
        <f>('Tav1'!H34-'Tav1'!G34)/'Tav1'!G34*100</f>
        <v>-0.18993352326668395</v>
      </c>
    </row>
    <row r="35" spans="1:7" ht="17.25" thickBot="1" x14ac:dyDescent="0.35">
      <c r="A35" s="233"/>
      <c r="B35" s="15" t="s">
        <v>6</v>
      </c>
      <c r="C35" s="46">
        <f>('Tav1'!D35-'Tav1'!C35)/'Tav1'!C35*100</f>
        <v>-31.258422873794078</v>
      </c>
      <c r="D35" s="46">
        <f>('Tav1'!E35-'Tav1'!D35)/'Tav1'!D35*100</f>
        <v>-11.452388944833158</v>
      </c>
      <c r="E35" s="46">
        <f>('Tav1'!F35-'Tav1'!E35)/'Tav1'!E35*100</f>
        <v>127.79979144942151</v>
      </c>
      <c r="F35" s="46">
        <f>('Tav1'!G35-'Tav1'!F35)/'Tav1'!F35*100</f>
        <v>-37.571200729095317</v>
      </c>
      <c r="G35" s="46">
        <f>('Tav1'!H35-'Tav1'!G35)/'Tav1'!G35*100</f>
        <v>23.468543046357322</v>
      </c>
    </row>
    <row r="36" spans="1:7" x14ac:dyDescent="0.3">
      <c r="A36" s="234" t="s">
        <v>8</v>
      </c>
      <c r="B36" s="7" t="s">
        <v>3</v>
      </c>
      <c r="C36" s="36">
        <f>('Tav1'!D36-'Tav1'!C36)/'Tav1'!C36*100</f>
        <v>0.8225820417352151</v>
      </c>
      <c r="D36" s="36">
        <f>('Tav1'!E36-'Tav1'!D36)/'Tav1'!D36*100</f>
        <v>-1.7691514943318565</v>
      </c>
      <c r="E36" s="37">
        <f>('Tav1'!F36-'Tav1'!E36)/'Tav1'!E36*100</f>
        <v>-7.8685084805023925E-2</v>
      </c>
      <c r="F36" s="36">
        <f>('Tav1'!G36-'Tav1'!F36)/'Tav1'!F36*100</f>
        <v>0.58622801644936717</v>
      </c>
      <c r="G36" s="38">
        <f>('Tav1'!H36-'Tav1'!G36)/'Tav1'!G36*100</f>
        <v>0.87856645789841148</v>
      </c>
    </row>
    <row r="37" spans="1:7" x14ac:dyDescent="0.3">
      <c r="A37" s="235"/>
      <c r="B37" s="11" t="s">
        <v>4</v>
      </c>
      <c r="C37" s="39">
        <f>('Tav1'!D37-'Tav1'!C37)/'Tav1'!C37*100</f>
        <v>1.6281240277921858</v>
      </c>
      <c r="D37" s="39">
        <f>('Tav1'!E37-'Tav1'!D37)/'Tav1'!D37*100</f>
        <v>-3.5714285714285712</v>
      </c>
      <c r="E37" s="40">
        <f>('Tav1'!F37-'Tav1'!E37)/'Tav1'!E37*100</f>
        <v>0.46560846560846325</v>
      </c>
      <c r="F37" s="39">
        <f>('Tav1'!G37-'Tav1'!F37)/'Tav1'!F37*100</f>
        <v>0.8005055824731433</v>
      </c>
      <c r="G37" s="41">
        <f>('Tav1'!H37-'Tav1'!G37)/'Tav1'!G37*100</f>
        <v>1.2016718913270636</v>
      </c>
    </row>
    <row r="38" spans="1:7" x14ac:dyDescent="0.3">
      <c r="A38" s="235"/>
      <c r="B38" s="42" t="s">
        <v>7</v>
      </c>
      <c r="C38" s="43">
        <f>('Tav1'!D38-'Tav1'!C38)/'Tav1'!C38*100</f>
        <v>1.1891279728199451</v>
      </c>
      <c r="D38" s="43">
        <f>('Tav1'!E38-'Tav1'!D38)/'Tav1'!D38*100</f>
        <v>-2.5927998507741048</v>
      </c>
      <c r="E38" s="44">
        <f>('Tav1'!F38-'Tav1'!E38)/'Tav1'!E38*100</f>
        <v>0.16756032171581767</v>
      </c>
      <c r="F38" s="43">
        <f>('Tav1'!G38-'Tav1'!F38)/'Tav1'!F38*100</f>
        <v>0.68345839506761585</v>
      </c>
      <c r="G38" s="45">
        <f>('Tav1'!H38-'Tav1'!G38)/'Tav1'!G38*100</f>
        <v>1.0300958891104279</v>
      </c>
    </row>
    <row r="39" spans="1:7" ht="17.25" thickBot="1" x14ac:dyDescent="0.35">
      <c r="A39" s="236"/>
      <c r="B39" s="15" t="s">
        <v>6</v>
      </c>
      <c r="C39" s="46">
        <f>('Tav1'!D39-'Tav1'!C39)/'Tav1'!C39*100</f>
        <v>-4.8028138852603233</v>
      </c>
      <c r="D39" s="46">
        <f>('Tav1'!E39-'Tav1'!D39)/'Tav1'!D39*100</f>
        <v>11.80204065236595</v>
      </c>
      <c r="E39" s="46">
        <f>('Tav1'!F39-'Tav1'!E39)/'Tav1'!E39*100</f>
        <v>-3.1170910018780491</v>
      </c>
      <c r="F39" s="46">
        <f>('Tav1'!G39-'Tav1'!F39)/'Tav1'!F39*100</f>
        <v>-1.2555709460281437</v>
      </c>
      <c r="G39" s="46">
        <f>('Tav1'!H39-'Tav1'!G39)/'Tav1'!G39*100</f>
        <v>-1.9056671443298119</v>
      </c>
    </row>
    <row r="40" spans="1:7" ht="17.25" hidden="1" thickBot="1" x14ac:dyDescent="0.35">
      <c r="A40" s="234" t="s">
        <v>9</v>
      </c>
      <c r="B40" s="7" t="s">
        <v>3</v>
      </c>
      <c r="C40" s="36">
        <v>24.7</v>
      </c>
      <c r="D40" s="36">
        <v>26.6</v>
      </c>
      <c r="E40" s="37">
        <v>23.4</v>
      </c>
      <c r="F40" s="36">
        <v>23.7</v>
      </c>
      <c r="G40" s="38">
        <v>23.7</v>
      </c>
    </row>
    <row r="41" spans="1:7" ht="17.25" hidden="1" thickBot="1" x14ac:dyDescent="0.35">
      <c r="A41" s="235"/>
      <c r="B41" s="11" t="s">
        <v>4</v>
      </c>
      <c r="C41" s="39">
        <v>37.200000000000003</v>
      </c>
      <c r="D41" s="39">
        <v>39.700000000000003</v>
      </c>
      <c r="E41" s="40">
        <v>38.299999999999997</v>
      </c>
      <c r="F41" s="39">
        <v>37.700000000000003</v>
      </c>
      <c r="G41" s="41">
        <v>37.700000000000003</v>
      </c>
    </row>
    <row r="42" spans="1:7" ht="17.25" hidden="1" thickBot="1" x14ac:dyDescent="0.35">
      <c r="A42" s="235"/>
      <c r="B42" s="11" t="s">
        <v>7</v>
      </c>
      <c r="C42" s="39">
        <v>61.9</v>
      </c>
      <c r="D42" s="39">
        <v>66.3</v>
      </c>
      <c r="E42" s="40">
        <v>61.7</v>
      </c>
      <c r="F42" s="39">
        <f>SUM(F40:F41)</f>
        <v>61.400000000000006</v>
      </c>
      <c r="G42" s="41">
        <f>SUM(G40:G41)</f>
        <v>61.400000000000006</v>
      </c>
    </row>
    <row r="43" spans="1:7" ht="17.25" hidden="1" thickBot="1" x14ac:dyDescent="0.35">
      <c r="A43" s="236"/>
      <c r="B43" s="22" t="s">
        <v>6</v>
      </c>
      <c r="C43" s="47">
        <f t="shared" ref="C43:D43" si="2">(C41-C40)/C41</f>
        <v>0.33602150537634418</v>
      </c>
      <c r="D43" s="47">
        <f t="shared" si="2"/>
        <v>0.32997481108312343</v>
      </c>
      <c r="E43" s="48">
        <f>(E41-E40)/E41</f>
        <v>0.38903394255874674</v>
      </c>
      <c r="F43" s="47">
        <f t="shared" ref="F43:G43" si="3">(F41-F40)/F41</f>
        <v>0.37135278514588865</v>
      </c>
      <c r="G43" s="49">
        <f t="shared" si="3"/>
        <v>0.37135278514588865</v>
      </c>
    </row>
    <row r="44" spans="1:7" x14ac:dyDescent="0.3">
      <c r="A44" s="234" t="s">
        <v>10</v>
      </c>
      <c r="B44" s="7" t="s">
        <v>3</v>
      </c>
      <c r="C44" s="36">
        <f>('Tav1'!D44-'Tav1'!C44)/'Tav1'!C44*100</f>
        <v>-0.4256224728665674</v>
      </c>
      <c r="D44" s="36">
        <f>('Tav1'!E44-'Tav1'!D44)/'Tav1'!D44*100</f>
        <v>5.0651848685616692</v>
      </c>
      <c r="E44" s="37">
        <f>('Tav1'!F44-'Tav1'!E44)/'Tav1'!E44*100</f>
        <v>1.1798209926769638</v>
      </c>
      <c r="F44" s="36">
        <f>('Tav1'!G44-'Tav1'!F44)/'Tav1'!F44*100</f>
        <v>-2.03055890631282</v>
      </c>
      <c r="G44" s="38">
        <f>('Tav1'!H44-'Tav1'!G44)/'Tav1'!G44*100</f>
        <v>-1.703262877077778</v>
      </c>
    </row>
    <row r="45" spans="1:7" x14ac:dyDescent="0.3">
      <c r="A45" s="235"/>
      <c r="B45" s="11" t="s">
        <v>4</v>
      </c>
      <c r="C45" s="39">
        <f>('Tav1'!D45-'Tav1'!C45)/'Tav1'!C45*100</f>
        <v>-1.8150388936905824</v>
      </c>
      <c r="D45" s="39">
        <f>('Tav1'!E45-'Tav1'!D45)/'Tav1'!D45*100</f>
        <v>5.6778169014084403</v>
      </c>
      <c r="E45" s="40">
        <f>('Tav1'!F45-'Tav1'!E45)/'Tav1'!E45*100</f>
        <v>-0.83298625572678053</v>
      </c>
      <c r="F45" s="39">
        <f>('Tav1'!G45-'Tav1'!F45)/'Tav1'!F45*100</f>
        <v>-2.393952120957568</v>
      </c>
      <c r="G45" s="41">
        <f>('Tav1'!H45-'Tav1'!G45)/'Tav1'!G45*100</f>
        <v>-2.2375215146299516</v>
      </c>
    </row>
    <row r="46" spans="1:7" x14ac:dyDescent="0.3">
      <c r="A46" s="235"/>
      <c r="B46" s="42" t="s">
        <v>7</v>
      </c>
      <c r="C46" s="43">
        <f>('Tav1'!D46-'Tav1'!C46)/'Tav1'!C46*100</f>
        <v>-1.2541877845545839</v>
      </c>
      <c r="D46" s="43">
        <f>('Tav1'!E46-'Tav1'!D46)/'Tav1'!D46*100</f>
        <v>5.4197477163984296</v>
      </c>
      <c r="E46" s="44">
        <f>('Tav1'!F46-'Tav1'!E46)/'Tav1'!E46*100</f>
        <v>-8.2521868295210785E-3</v>
      </c>
      <c r="F46" s="43">
        <f>('Tav1'!G46-'Tav1'!F46)/'Tav1'!F46*100</f>
        <v>-2.2447800610712076</v>
      </c>
      <c r="G46" s="45">
        <f>('Tav1'!H46-'Tav1'!G46)/'Tav1'!G46*100</f>
        <v>-2.0177289995778889</v>
      </c>
    </row>
    <row r="47" spans="1:7" ht="17.25" thickBot="1" x14ac:dyDescent="0.35">
      <c r="A47" s="236"/>
      <c r="B47" s="15" t="s">
        <v>6</v>
      </c>
      <c r="C47" s="46">
        <f>('Tav1'!D47-'Tav1'!C47)/'Tav1'!C47*100</f>
        <v>-2.9645830847770553</v>
      </c>
      <c r="D47" s="46">
        <f>('Tav1'!E47-'Tav1'!D47)/'Tav1'!D47*100</f>
        <v>1.2693003246775065</v>
      </c>
      <c r="E47" s="46">
        <f>('Tav1'!F47-'Tav1'!E47)/'Tav1'!E47*100</f>
        <v>-4.3629542800486307</v>
      </c>
      <c r="F47" s="46">
        <f>('Tav1'!G47-'Tav1'!F47)/'Tav1'!F47*100</f>
        <v>-0.85378066305924172</v>
      </c>
      <c r="G47" s="46">
        <f>('Tav1'!H47-'Tav1'!G47)/'Tav1'!G47*100</f>
        <v>-1.268712800864279</v>
      </c>
    </row>
    <row r="49" spans="1:7" ht="17.25" thickBot="1" x14ac:dyDescent="0.35"/>
    <row r="50" spans="1:7" ht="33.75" thickBot="1" x14ac:dyDescent="0.35">
      <c r="A50" s="4" t="s">
        <v>12</v>
      </c>
      <c r="B50" s="5"/>
      <c r="C50" s="5" t="s">
        <v>13</v>
      </c>
      <c r="D50" s="6" t="s">
        <v>14</v>
      </c>
      <c r="E50" s="6" t="s">
        <v>15</v>
      </c>
      <c r="F50" s="26" t="s">
        <v>16</v>
      </c>
      <c r="G50" s="5" t="s">
        <v>17</v>
      </c>
    </row>
    <row r="51" spans="1:7" x14ac:dyDescent="0.3">
      <c r="A51" s="234" t="s">
        <v>2</v>
      </c>
      <c r="B51" s="7" t="s">
        <v>3</v>
      </c>
      <c r="C51" s="36">
        <f>('Tav1'!D51-'Tav1'!C51)/'Tav1'!C51*100</f>
        <v>0.40204183041965658</v>
      </c>
      <c r="D51" s="36">
        <f>('Tav1'!E51-'Tav1'!D51)/'Tav1'!D51*100</f>
        <v>-2.6110561204595273</v>
      </c>
      <c r="E51" s="37">
        <f>('Tav1'!F51-'Tav1'!E51)/'Tav1'!E51*100</f>
        <v>0.4327271047322846</v>
      </c>
      <c r="F51" s="36">
        <f>('Tav1'!G51-'Tav1'!F51)/'Tav1'!F51*100</f>
        <v>2.3505780612714311</v>
      </c>
      <c r="G51" s="38">
        <f>('Tav1'!H51-'Tav1'!G51)/'Tav1'!G51*100</f>
        <v>1.8067145061497123</v>
      </c>
    </row>
    <row r="52" spans="1:7" x14ac:dyDescent="0.3">
      <c r="A52" s="235"/>
      <c r="B52" s="11" t="s">
        <v>4</v>
      </c>
      <c r="C52" s="39">
        <f>('Tav1'!D52-'Tav1'!C52)/'Tav1'!C52*100</f>
        <v>1.0055288585748905</v>
      </c>
      <c r="D52" s="39">
        <f>('Tav1'!E52-'Tav1'!D52)/'Tav1'!D52*100</f>
        <v>-3.8470195829667069</v>
      </c>
      <c r="E52" s="40">
        <f>('Tav1'!F52-'Tav1'!E52)/'Tav1'!E52*100</f>
        <v>1.1981527591564023</v>
      </c>
      <c r="F52" s="39">
        <f>('Tav1'!G52-'Tav1'!F52)/'Tav1'!F52*100</f>
        <v>2.5109353970390424</v>
      </c>
      <c r="G52" s="41">
        <f>('Tav1'!H52-'Tav1'!G52)/'Tav1'!G52*100</f>
        <v>2.4555860993722525</v>
      </c>
    </row>
    <row r="53" spans="1:7" x14ac:dyDescent="0.3">
      <c r="A53" s="235"/>
      <c r="B53" s="42" t="s">
        <v>5</v>
      </c>
      <c r="C53" s="43">
        <f>('Tav1'!D53-'Tav1'!C53)/'Tav1'!C53*100</f>
        <v>0.65639605029901826</v>
      </c>
      <c r="D53" s="43">
        <f>('Tav1'!E53-'Tav1'!D53)/'Tav1'!D53*100</f>
        <v>-3.1337897132768666</v>
      </c>
      <c r="E53" s="44">
        <f>('Tav1'!F53-'Tav1'!E53)/'Tav1'!E53*100</f>
        <v>0.75406965316371055</v>
      </c>
      <c r="F53" s="43">
        <f>('Tav1'!G53-'Tav1'!F53)/'Tav1'!F53*100</f>
        <v>2.4181963288108603</v>
      </c>
      <c r="G53" s="45">
        <f>('Tav1'!H53-'Tav1'!G53)/'Tav1'!G53*100</f>
        <v>2.0801406097128066</v>
      </c>
    </row>
    <row r="54" spans="1:7" ht="17.25" thickBot="1" x14ac:dyDescent="0.35">
      <c r="A54" s="236"/>
      <c r="B54" s="15" t="s">
        <v>6</v>
      </c>
      <c r="C54" s="46">
        <f>('Tav1'!D54-'Tav1'!C54)/'Tav1'!C54*100</f>
        <v>-2.2009147354118404</v>
      </c>
      <c r="D54" s="46">
        <f>('Tav1'!E54-'Tav1'!D54)/'Tav1'!D54*100</f>
        <v>4.812668106933093</v>
      </c>
      <c r="E54" s="46">
        <f>('Tav1'!F54-'Tav1'!E54)/'Tav1'!E54*100</f>
        <v>-2.736570173487566</v>
      </c>
      <c r="F54" s="46">
        <f>('Tav1'!G54-'Tav1'!F54)/'Tav1'!F54*100</f>
        <v>-0.57749454472829764</v>
      </c>
      <c r="G54" s="46">
        <f>('Tav1'!H54-'Tav1'!G54)/'Tav1'!G54*100</f>
        <v>-2.3479441931755649</v>
      </c>
    </row>
    <row r="55" spans="1:7" x14ac:dyDescent="0.3">
      <c r="A55" s="231" t="s">
        <v>19</v>
      </c>
      <c r="B55" s="7" t="s">
        <v>3</v>
      </c>
      <c r="C55" s="36">
        <f>('Tav1'!D55-'Tav1'!C55)/'Tav1'!C55*100</f>
        <v>-6.9074333800841519</v>
      </c>
      <c r="D55" s="36">
        <f>('Tav1'!E55-'Tav1'!D55)/'Tav1'!D55*100</f>
        <v>-8.5649717514123473</v>
      </c>
      <c r="E55" s="37">
        <f>('Tav1'!F55-'Tav1'!E55)/'Tav1'!E55*100</f>
        <v>1.8454440599767505</v>
      </c>
      <c r="F55" s="36">
        <f>('Tav1'!G55-'Tav1'!F55)/'Tav1'!F55*100</f>
        <v>-17.327293318233224</v>
      </c>
      <c r="G55" s="38">
        <f>('Tav1'!H55-'Tav1'!G55)/'Tav1'!G55*100</f>
        <v>-3.3268101761252442</v>
      </c>
    </row>
    <row r="56" spans="1:7" x14ac:dyDescent="0.3">
      <c r="A56" s="232"/>
      <c r="B56" s="11" t="s">
        <v>4</v>
      </c>
      <c r="C56" s="39">
        <f>('Tav1'!D56-'Tav1'!C56)/'Tav1'!C56*100</f>
        <v>-5.5243883434626504</v>
      </c>
      <c r="D56" s="39">
        <f>('Tav1'!E56-'Tav1'!D56)/'Tav1'!D56*100</f>
        <v>-10.334020618556641</v>
      </c>
      <c r="E56" s="40">
        <f>('Tav1'!F56-'Tav1'!E56)/'Tav1'!E56*100</f>
        <v>3.9827078734362811</v>
      </c>
      <c r="F56" s="39">
        <f>('Tav1'!G56-'Tav1'!F56)/'Tav1'!F56*100</f>
        <v>-11.057054400707651</v>
      </c>
      <c r="G56" s="41">
        <f>('Tav1'!H56-'Tav1'!G56)/'Tav1'!G56*100</f>
        <v>-4.6444554947787893</v>
      </c>
    </row>
    <row r="57" spans="1:7" x14ac:dyDescent="0.3">
      <c r="A57" s="232"/>
      <c r="B57" s="42" t="s">
        <v>7</v>
      </c>
      <c r="C57" s="43">
        <f>('Tav1'!D57-'Tav1'!C57)/'Tav1'!C57*100</f>
        <v>-6.2523067837896935</v>
      </c>
      <c r="D57" s="43">
        <f>('Tav1'!E57-'Tav1'!D57)/'Tav1'!D57*100</f>
        <v>-9.4133858267715969</v>
      </c>
      <c r="E57" s="44">
        <f>('Tav1'!F57-'Tav1'!E57)/'Tav1'!E57*100</f>
        <v>2.8640966578294482</v>
      </c>
      <c r="F57" s="43">
        <f>('Tav1'!G57-'Tav1'!F57)/'Tav1'!F57*100</f>
        <v>-14.335812066925779</v>
      </c>
      <c r="G57" s="45">
        <f>('Tav1'!H57-'Tav1'!G57)/'Tav1'!G57*100</f>
        <v>-3.975339087546347</v>
      </c>
    </row>
    <row r="58" spans="1:7" ht="17.25" thickBot="1" x14ac:dyDescent="0.35">
      <c r="A58" s="233"/>
      <c r="B58" s="15" t="s">
        <v>6</v>
      </c>
      <c r="C58" s="46">
        <f>('Tav1'!D58-'Tav1'!C58)/'Tav1'!C58*100</f>
        <v>-14.639175257732203</v>
      </c>
      <c r="D58" s="46">
        <f>('Tav1'!E58-'Tav1'!D58)/'Tav1'!D58*100</f>
        <v>22.774498512333519</v>
      </c>
      <c r="E58" s="46">
        <f>('Tav1'!F58-'Tav1'!E58)/'Tav1'!E58*100</f>
        <v>-19.706542632020142</v>
      </c>
      <c r="F58" s="46">
        <f>('Tav1'!G58-'Tav1'!F58)/'Tav1'!F58*100</f>
        <v>-82.449178524736283</v>
      </c>
      <c r="G58" s="46">
        <f>('Tav1'!H58-'Tav1'!G58)/'Tav1'!G58*100</f>
        <v>85.589309869665058</v>
      </c>
    </row>
    <row r="59" spans="1:7" x14ac:dyDescent="0.3">
      <c r="A59" s="234" t="s">
        <v>8</v>
      </c>
      <c r="B59" s="7" t="s">
        <v>3</v>
      </c>
      <c r="C59" s="36">
        <f>('Tav1'!D59-'Tav1'!C59)/'Tav1'!C59*100</f>
        <v>-0.30663167484804643</v>
      </c>
      <c r="D59" s="36">
        <f>('Tav1'!E59-'Tav1'!D59)/'Tav1'!D59*100</f>
        <v>-3.1500842250274474</v>
      </c>
      <c r="E59" s="37">
        <f>('Tav1'!F59-'Tav1'!E59)/'Tav1'!E59*100</f>
        <v>0.55347435427990976</v>
      </c>
      <c r="F59" s="36">
        <f>('Tav1'!G59-'Tav1'!F59)/'Tav1'!F59*100</f>
        <v>0.64706788610485766</v>
      </c>
      <c r="G59" s="38">
        <f>('Tav1'!H59-'Tav1'!G59)/'Tav1'!G59*100</f>
        <v>1.4416721170036522</v>
      </c>
    </row>
    <row r="60" spans="1:7" x14ac:dyDescent="0.3">
      <c r="A60" s="235"/>
      <c r="B60" s="11" t="s">
        <v>4</v>
      </c>
      <c r="C60" s="39">
        <f>('Tav1'!D60-'Tav1'!C60)/'Tav1'!C60*100</f>
        <v>0.24087811020173214</v>
      </c>
      <c r="D60" s="39">
        <f>('Tav1'!E60-'Tav1'!D60)/'Tav1'!D60*100</f>
        <v>-4.5629556811665379</v>
      </c>
      <c r="E60" s="40">
        <f>('Tav1'!F60-'Tav1'!E60)/'Tav1'!E60*100</f>
        <v>1.4868860276585565</v>
      </c>
      <c r="F60" s="39">
        <f>('Tav1'!G60-'Tav1'!F60)/'Tav1'!F60*100</f>
        <v>1.0694584104728087</v>
      </c>
      <c r="G60" s="41">
        <f>('Tav1'!H60-'Tav1'!G60)/'Tav1'!G60*100</f>
        <v>1.7917747589425916</v>
      </c>
    </row>
    <row r="61" spans="1:7" x14ac:dyDescent="0.3">
      <c r="A61" s="235"/>
      <c r="B61" s="42" t="s">
        <v>7</v>
      </c>
      <c r="C61" s="43">
        <f>('Tav1'!D61-'Tav1'!C61)/'Tav1'!C61*100</f>
        <v>-7.2853074438688839E-2</v>
      </c>
      <c r="D61" s="43">
        <f>('Tav1'!E61-'Tav1'!D61)/'Tav1'!D61*100</f>
        <v>-3.7556434068633293</v>
      </c>
      <c r="E61" s="44">
        <f>('Tav1'!F61-'Tav1'!E61)/'Tav1'!E61*100</f>
        <v>0.9507374595420125</v>
      </c>
      <c r="F61" s="43">
        <f>('Tav1'!G61-'Tav1'!F61)/'Tav1'!F61*100</f>
        <v>0.82701999935797488</v>
      </c>
      <c r="G61" s="45">
        <f>('Tav1'!H61-'Tav1'!G61)/'Tav1'!G61*100</f>
        <v>1.591521437184841</v>
      </c>
    </row>
    <row r="62" spans="1:7" ht="17.25" thickBot="1" x14ac:dyDescent="0.35">
      <c r="A62" s="236"/>
      <c r="B62" s="15" t="s">
        <v>6</v>
      </c>
      <c r="C62" s="46">
        <f>('Tav1'!D62-'Tav1'!C62)/'Tav1'!C62*100</f>
        <v>-2.1432469117847885</v>
      </c>
      <c r="D62" s="46">
        <f>('Tav1'!E62-'Tav1'!D62)/'Tav1'!D62*100</f>
        <v>5.9039335380270792</v>
      </c>
      <c r="E62" s="46">
        <f>('Tav1'!F62-'Tav1'!E62)/'Tav1'!E62*100</f>
        <v>-3.514708127589794</v>
      </c>
      <c r="F62" s="46">
        <f>('Tav1'!G62-'Tav1'!F62)/'Tav1'!F62*100</f>
        <v>-1.6400090036105486</v>
      </c>
      <c r="G62" s="46">
        <f>('Tav1'!H62-'Tav1'!G62)/'Tav1'!G62*100</f>
        <v>-1.3664615439041048</v>
      </c>
    </row>
    <row r="63" spans="1:7" ht="17.25" hidden="1" thickBot="1" x14ac:dyDescent="0.35">
      <c r="A63" s="234" t="s">
        <v>9</v>
      </c>
      <c r="B63" s="7" t="s">
        <v>3</v>
      </c>
      <c r="C63" s="36">
        <v>24.7</v>
      </c>
      <c r="D63" s="36">
        <v>26.6</v>
      </c>
      <c r="E63" s="37">
        <v>23.4</v>
      </c>
      <c r="F63" s="36">
        <v>23.7</v>
      </c>
      <c r="G63" s="38">
        <v>23.7</v>
      </c>
    </row>
    <row r="64" spans="1:7" ht="17.25" hidden="1" thickBot="1" x14ac:dyDescent="0.35">
      <c r="A64" s="235"/>
      <c r="B64" s="11" t="s">
        <v>4</v>
      </c>
      <c r="C64" s="39">
        <v>37.200000000000003</v>
      </c>
      <c r="D64" s="39">
        <v>39.700000000000003</v>
      </c>
      <c r="E64" s="40">
        <v>38.299999999999997</v>
      </c>
      <c r="F64" s="39">
        <v>37.700000000000003</v>
      </c>
      <c r="G64" s="41">
        <v>37.700000000000003</v>
      </c>
    </row>
    <row r="65" spans="1:7" ht="17.25" hidden="1" thickBot="1" x14ac:dyDescent="0.35">
      <c r="A65" s="235"/>
      <c r="B65" s="11" t="s">
        <v>7</v>
      </c>
      <c r="C65" s="39">
        <v>61.9</v>
      </c>
      <c r="D65" s="39">
        <v>66.3</v>
      </c>
      <c r="E65" s="40">
        <v>61.7</v>
      </c>
      <c r="F65" s="39">
        <f>SUM(F63:F64)</f>
        <v>61.400000000000006</v>
      </c>
      <c r="G65" s="41">
        <f>SUM(G63:G64)</f>
        <v>61.400000000000006</v>
      </c>
    </row>
    <row r="66" spans="1:7" ht="17.25" hidden="1" thickBot="1" x14ac:dyDescent="0.35">
      <c r="A66" s="236"/>
      <c r="B66" s="22" t="s">
        <v>6</v>
      </c>
      <c r="C66" s="47">
        <f t="shared" ref="C66:D66" si="4">(C64-C63)/C64</f>
        <v>0.33602150537634418</v>
      </c>
      <c r="D66" s="47">
        <f t="shared" si="4"/>
        <v>0.32997481108312343</v>
      </c>
      <c r="E66" s="48">
        <f>(E64-E63)/E64</f>
        <v>0.38903394255874674</v>
      </c>
      <c r="F66" s="47">
        <f t="shared" ref="F66:G66" si="5">(F64-F63)/F64</f>
        <v>0.37135278514588865</v>
      </c>
      <c r="G66" s="49">
        <f t="shared" si="5"/>
        <v>0.37135278514588865</v>
      </c>
    </row>
    <row r="67" spans="1:7" x14ac:dyDescent="0.3">
      <c r="A67" s="234" t="s">
        <v>10</v>
      </c>
      <c r="B67" s="7" t="s">
        <v>3</v>
      </c>
      <c r="C67" s="36">
        <f>('Tav1'!D67-'Tav1'!C67)/'Tav1'!C67*100</f>
        <v>0.33856571252693379</v>
      </c>
      <c r="D67" s="36">
        <f>('Tav1'!E67-'Tav1'!D67)/'Tav1'!D67*100</f>
        <v>5.3841024273139482</v>
      </c>
      <c r="E67" s="37">
        <f>('Tav1'!F67-'Tav1'!E67)/'Tav1'!E67*100</f>
        <v>-1.8565625118645332</v>
      </c>
      <c r="F67" s="36">
        <f>('Tav1'!G67-'Tav1'!F67)/'Tav1'!F67*100</f>
        <v>-2.7298517085751106</v>
      </c>
      <c r="G67" s="38">
        <f>('Tav1'!H67-'Tav1'!G67)/'Tav1'!G67*100</f>
        <v>-2.8515371256611877</v>
      </c>
    </row>
    <row r="68" spans="1:7" x14ac:dyDescent="0.3">
      <c r="A68" s="235"/>
      <c r="B68" s="11" t="s">
        <v>4</v>
      </c>
      <c r="C68" s="39">
        <f>('Tav1'!D68-'Tav1'!C68)/'Tav1'!C68*100</f>
        <v>-0.71692560399698235</v>
      </c>
      <c r="D68" s="39">
        <f>('Tav1'!E68-'Tav1'!D68)/'Tav1'!D68*100</f>
        <v>3.8845325290822861</v>
      </c>
      <c r="E68" s="40">
        <f>('Tav1'!F68-'Tav1'!E68)/'Tav1'!E68*100</f>
        <v>-2.0703727666351348</v>
      </c>
      <c r="F68" s="39">
        <f>('Tav1'!G68-'Tav1'!F68)/'Tav1'!F68*100</f>
        <v>-2.349612915247933</v>
      </c>
      <c r="G68" s="41">
        <f>('Tav1'!H68-'Tav1'!G68)/'Tav1'!G68*100</f>
        <v>-2.5917701755603297</v>
      </c>
    </row>
    <row r="69" spans="1:7" x14ac:dyDescent="0.3">
      <c r="A69" s="235"/>
      <c r="B69" s="42" t="s">
        <v>7</v>
      </c>
      <c r="C69" s="43">
        <f>('Tav1'!D69-'Tav1'!C69)/'Tav1'!C69*100</f>
        <v>-0.30582156929258436</v>
      </c>
      <c r="D69" s="43">
        <f>('Tav1'!E69-'Tav1'!D69)/'Tav1'!D69*100</f>
        <v>4.4736663019750846</v>
      </c>
      <c r="E69" s="44">
        <f>('Tav1'!F69-'Tav1'!E69)/'Tav1'!E69*100</f>
        <v>-1.9857196542653099</v>
      </c>
      <c r="F69" s="43">
        <f>('Tav1'!G69-'Tav1'!F69)/'Tav1'!F69*100</f>
        <v>-2.5003578512565801</v>
      </c>
      <c r="G69" s="45">
        <f>('Tav1'!H69-'Tav1'!G69)/'Tav1'!G69*100</f>
        <v>-2.6945118786080076</v>
      </c>
    </row>
    <row r="70" spans="1:7" ht="17.25" thickBot="1" x14ac:dyDescent="0.35">
      <c r="A70" s="236"/>
      <c r="B70" s="15" t="s">
        <v>6</v>
      </c>
      <c r="C70" s="46">
        <f>('Tav1'!D70-'Tav1'!C70)/'Tav1'!C70*100</f>
        <v>-1.8842828348412257</v>
      </c>
      <c r="D70" s="46">
        <f>('Tav1'!E70-'Tav1'!D70)/'Tav1'!D70*100</f>
        <v>-2.6353394141154189</v>
      </c>
      <c r="E70" s="46">
        <f>('Tav1'!F70-'Tav1'!E70)/'Tav1'!E70*100</f>
        <v>-0.41529625969699768</v>
      </c>
      <c r="F70" s="46">
        <f>('Tav1'!G70-'Tav1'!F70)/'Tav1'!F70*100</f>
        <v>0.74538486821872885</v>
      </c>
      <c r="G70" s="46">
        <f>('Tav1'!H70-'Tav1'!G70)/'Tav1'!G70*100</f>
        <v>0.50473893956421856</v>
      </c>
    </row>
  </sheetData>
  <mergeCells count="16">
    <mergeCell ref="A1:G1"/>
    <mergeCell ref="A21:A24"/>
    <mergeCell ref="A5:A8"/>
    <mergeCell ref="A9:A12"/>
    <mergeCell ref="A13:A16"/>
    <mergeCell ref="A17:A20"/>
    <mergeCell ref="A55:A58"/>
    <mergeCell ref="A59:A62"/>
    <mergeCell ref="A63:A66"/>
    <mergeCell ref="A67:A70"/>
    <mergeCell ref="A28:A31"/>
    <mergeCell ref="A32:A35"/>
    <mergeCell ref="A36:A39"/>
    <mergeCell ref="A40:A43"/>
    <mergeCell ref="A44:A47"/>
    <mergeCell ref="A51:A54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42AE1-1838-4E9F-823C-C00E518465FE}">
  <sheetPr>
    <tabColor rgb="FF92D050"/>
  </sheetPr>
  <dimension ref="A1:K21"/>
  <sheetViews>
    <sheetView zoomScaleNormal="100" workbookViewId="0">
      <selection sqref="A1:K1"/>
    </sheetView>
  </sheetViews>
  <sheetFormatPr defaultColWidth="9.140625" defaultRowHeight="16.5" x14ac:dyDescent="0.3"/>
  <cols>
    <col min="1" max="1" width="30.7109375" style="3" customWidth="1"/>
    <col min="2" max="5" width="9.7109375" style="3" customWidth="1"/>
    <col min="6" max="16384" width="9.140625" style="3"/>
  </cols>
  <sheetData>
    <row r="1" spans="1:11" ht="15" customHeight="1" x14ac:dyDescent="0.3">
      <c r="A1" s="237" t="s">
        <v>50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6.5" customHeight="1" x14ac:dyDescent="0.3">
      <c r="A2" s="237" t="s">
        <v>51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x14ac:dyDescent="0.3">
      <c r="A3" s="1" t="s">
        <v>18</v>
      </c>
      <c r="B3" s="1"/>
      <c r="C3" s="50"/>
      <c r="D3" s="50"/>
      <c r="E3" s="50"/>
      <c r="F3" s="50"/>
      <c r="G3" s="50"/>
      <c r="H3" s="50"/>
      <c r="I3" s="50"/>
    </row>
    <row r="4" spans="1:11" ht="17.25" thickBot="1" x14ac:dyDescent="0.35">
      <c r="A4" s="1"/>
      <c r="B4" s="1"/>
      <c r="C4" s="50"/>
      <c r="D4" s="50"/>
      <c r="E4" s="50"/>
      <c r="F4" s="50"/>
      <c r="G4" s="50"/>
      <c r="H4" s="50"/>
      <c r="I4" s="50"/>
    </row>
    <row r="5" spans="1:11" ht="30.75" customHeight="1" thickBot="1" x14ac:dyDescent="0.35">
      <c r="A5" s="238" t="s">
        <v>1</v>
      </c>
      <c r="B5" s="238">
        <v>2018</v>
      </c>
      <c r="C5" s="238">
        <v>2019</v>
      </c>
      <c r="D5" s="238">
        <v>2020</v>
      </c>
      <c r="E5" s="238">
        <v>2021</v>
      </c>
      <c r="F5" s="238">
        <v>2022</v>
      </c>
      <c r="G5" s="238">
        <v>2023</v>
      </c>
      <c r="H5" s="240" t="s">
        <v>40</v>
      </c>
      <c r="I5" s="241"/>
      <c r="J5" s="242" t="s">
        <v>41</v>
      </c>
      <c r="K5" s="243"/>
    </row>
    <row r="6" spans="1:11" ht="17.25" thickBot="1" x14ac:dyDescent="0.35">
      <c r="A6" s="244"/>
      <c r="B6" s="239"/>
      <c r="C6" s="239"/>
      <c r="D6" s="239">
        <v>2020</v>
      </c>
      <c r="E6" s="239">
        <v>2021</v>
      </c>
      <c r="F6" s="239"/>
      <c r="G6" s="239"/>
      <c r="H6" s="91" t="s">
        <v>42</v>
      </c>
      <c r="I6" s="92" t="s">
        <v>43</v>
      </c>
      <c r="J6" s="92" t="s">
        <v>42</v>
      </c>
      <c r="K6" s="93" t="s">
        <v>43</v>
      </c>
    </row>
    <row r="7" spans="1:11" x14ac:dyDescent="0.3">
      <c r="A7" s="94" t="s">
        <v>44</v>
      </c>
      <c r="B7" s="132">
        <v>133</v>
      </c>
      <c r="C7" s="126">
        <v>136</v>
      </c>
      <c r="D7" s="126">
        <v>127.7</v>
      </c>
      <c r="E7" s="126">
        <v>133.30000000000001</v>
      </c>
      <c r="F7" s="126">
        <v>137.87100000000001</v>
      </c>
      <c r="G7" s="126">
        <v>137.5</v>
      </c>
      <c r="H7" s="51">
        <f t="shared" ref="H7:H9" si="0">G7-F7</f>
        <v>-0.37100000000000932</v>
      </c>
      <c r="I7" s="51">
        <f>(G7-F7)/F7*100</f>
        <v>-0.26909212234625796</v>
      </c>
      <c r="J7" s="51">
        <f>G7-C7</f>
        <v>1.5</v>
      </c>
      <c r="K7" s="95">
        <f>(G7-C7)/C7*100</f>
        <v>1.1029411764705883</v>
      </c>
    </row>
    <row r="8" spans="1:11" x14ac:dyDescent="0.3">
      <c r="A8" s="96" t="s">
        <v>45</v>
      </c>
      <c r="B8" s="127">
        <v>37.4</v>
      </c>
      <c r="C8" s="125">
        <v>38.9</v>
      </c>
      <c r="D8" s="125">
        <v>37.9</v>
      </c>
      <c r="E8" s="125">
        <v>38.4</v>
      </c>
      <c r="F8" s="125">
        <v>34.6</v>
      </c>
      <c r="G8" s="125">
        <v>32.700000000000003</v>
      </c>
      <c r="H8" s="52">
        <f t="shared" si="0"/>
        <v>-1.8999999999999986</v>
      </c>
      <c r="I8" s="52">
        <f t="shared" ref="I8:I9" si="1">(G8-F8)/F8*100</f>
        <v>-5.4913294797687824</v>
      </c>
      <c r="J8" s="52">
        <f>G8-C8</f>
        <v>-6.1999999999999957</v>
      </c>
      <c r="K8" s="97">
        <f>(G8-C8)/C8*100</f>
        <v>-15.938303341902305</v>
      </c>
    </row>
    <row r="9" spans="1:11" ht="17.25" thickBot="1" x14ac:dyDescent="0.35">
      <c r="A9" s="98" t="s">
        <v>66</v>
      </c>
      <c r="B9" s="128">
        <v>170.5</v>
      </c>
      <c r="C9" s="128">
        <v>174.9</v>
      </c>
      <c r="D9" s="128">
        <v>165.7</v>
      </c>
      <c r="E9" s="128">
        <v>171.7</v>
      </c>
      <c r="F9" s="128">
        <v>172.4</v>
      </c>
      <c r="G9" s="128">
        <v>170.1</v>
      </c>
      <c r="H9" s="99">
        <f t="shared" si="0"/>
        <v>-2.3000000000000114</v>
      </c>
      <c r="I9" s="99">
        <f t="shared" si="1"/>
        <v>-1.3341067285382895</v>
      </c>
      <c r="J9" s="99">
        <f>G9-C9</f>
        <v>-4.8000000000000114</v>
      </c>
      <c r="K9" s="100">
        <f>(G9-C9)/C9*100</f>
        <v>-2.7444253859348264</v>
      </c>
    </row>
    <row r="10" spans="1:11" ht="17.25" thickBot="1" x14ac:dyDescent="0.35"/>
    <row r="11" spans="1:11" ht="17.25" thickBot="1" x14ac:dyDescent="0.35">
      <c r="A11" s="238" t="s">
        <v>11</v>
      </c>
      <c r="B11" s="238">
        <v>2018</v>
      </c>
      <c r="C11" s="238">
        <v>2019</v>
      </c>
      <c r="D11" s="238">
        <v>2020</v>
      </c>
      <c r="E11" s="238">
        <v>2021</v>
      </c>
      <c r="F11" s="238">
        <v>2022</v>
      </c>
      <c r="G11" s="238">
        <v>2023</v>
      </c>
      <c r="H11" s="240" t="s">
        <v>40</v>
      </c>
      <c r="I11" s="241"/>
      <c r="J11" s="242" t="s">
        <v>41</v>
      </c>
      <c r="K11" s="243"/>
    </row>
    <row r="12" spans="1:11" ht="17.25" thickBot="1" x14ac:dyDescent="0.35">
      <c r="A12" s="244"/>
      <c r="B12" s="239"/>
      <c r="C12" s="239"/>
      <c r="D12" s="239">
        <v>2020</v>
      </c>
      <c r="E12" s="239">
        <v>2021</v>
      </c>
      <c r="F12" s="239"/>
      <c r="G12" s="239"/>
      <c r="H12" s="91" t="s">
        <v>42</v>
      </c>
      <c r="I12" s="92" t="s">
        <v>43</v>
      </c>
      <c r="J12" s="92" t="s">
        <v>42</v>
      </c>
      <c r="K12" s="93" t="s">
        <v>43</v>
      </c>
    </row>
    <row r="13" spans="1:11" x14ac:dyDescent="0.3">
      <c r="A13" s="94" t="s">
        <v>44</v>
      </c>
      <c r="B13" s="132">
        <v>1555</v>
      </c>
      <c r="C13" s="126">
        <v>1577.5</v>
      </c>
      <c r="D13" s="126">
        <v>1539.1</v>
      </c>
      <c r="E13" s="126">
        <v>1560.2</v>
      </c>
      <c r="F13" s="126">
        <v>1590.1</v>
      </c>
      <c r="G13" s="126">
        <v>1600.3</v>
      </c>
      <c r="H13" s="51">
        <f t="shared" ref="H13:H15" si="2">G13-F13</f>
        <v>10.200000000000045</v>
      </c>
      <c r="I13" s="51">
        <f>(G13-F13)/F13*100</f>
        <v>0.64146908999434282</v>
      </c>
      <c r="J13" s="51">
        <f>G13-C13</f>
        <v>22.799999999999955</v>
      </c>
      <c r="K13" s="95">
        <f>(G13-C13)/C13*100</f>
        <v>1.4453248811410431</v>
      </c>
    </row>
    <row r="14" spans="1:11" x14ac:dyDescent="0.3">
      <c r="A14" s="96" t="s">
        <v>45</v>
      </c>
      <c r="B14" s="127">
        <v>441.4</v>
      </c>
      <c r="C14" s="125">
        <v>448.5</v>
      </c>
      <c r="D14" s="125">
        <v>427.5</v>
      </c>
      <c r="E14" s="125">
        <v>418.3</v>
      </c>
      <c r="F14" s="125">
        <v>411.2</v>
      </c>
      <c r="G14" s="125">
        <v>422.9</v>
      </c>
      <c r="H14" s="52">
        <f t="shared" si="2"/>
        <v>11.699999999999989</v>
      </c>
      <c r="I14" s="52">
        <f t="shared" ref="I14:I15" si="3">(G14-F14)/F14*100</f>
        <v>2.8453307392996079</v>
      </c>
      <c r="J14" s="52">
        <f>G14-C14</f>
        <v>-25.600000000000023</v>
      </c>
      <c r="K14" s="97">
        <f>(G14-C14)/C14*100</f>
        <v>-5.7079152731326692</v>
      </c>
    </row>
    <row r="15" spans="1:11" ht="17.25" thickBot="1" x14ac:dyDescent="0.35">
      <c r="A15" s="98" t="s">
        <v>46</v>
      </c>
      <c r="B15" s="128">
        <v>1996.3</v>
      </c>
      <c r="C15" s="128">
        <v>2026</v>
      </c>
      <c r="D15" s="128">
        <v>1966.2</v>
      </c>
      <c r="E15" s="128">
        <v>1978.4</v>
      </c>
      <c r="F15" s="128">
        <v>2001.3</v>
      </c>
      <c r="G15" s="128">
        <v>2023.2</v>
      </c>
      <c r="H15" s="99">
        <f t="shared" si="2"/>
        <v>21.900000000000091</v>
      </c>
      <c r="I15" s="99">
        <f t="shared" si="3"/>
        <v>1.0942887123369855</v>
      </c>
      <c r="J15" s="99">
        <f>G15-C15</f>
        <v>-2.7999999999999545</v>
      </c>
      <c r="K15" s="100">
        <f>(G15-C15)/C15*100</f>
        <v>-0.13820335636722381</v>
      </c>
    </row>
    <row r="16" spans="1:11" ht="17.25" thickBot="1" x14ac:dyDescent="0.35"/>
    <row r="17" spans="1:11" ht="17.25" thickBot="1" x14ac:dyDescent="0.35">
      <c r="A17" s="238" t="s">
        <v>12</v>
      </c>
      <c r="B17" s="238">
        <v>2018</v>
      </c>
      <c r="C17" s="238">
        <v>2019</v>
      </c>
      <c r="D17" s="238">
        <v>2020</v>
      </c>
      <c r="E17" s="238">
        <v>2021</v>
      </c>
      <c r="F17" s="238">
        <v>2022</v>
      </c>
      <c r="G17" s="238">
        <v>2023</v>
      </c>
      <c r="H17" s="240" t="s">
        <v>40</v>
      </c>
      <c r="I17" s="241"/>
      <c r="J17" s="242" t="s">
        <v>41</v>
      </c>
      <c r="K17" s="243"/>
    </row>
    <row r="18" spans="1:11" ht="17.25" thickBot="1" x14ac:dyDescent="0.35">
      <c r="A18" s="244"/>
      <c r="B18" s="239"/>
      <c r="C18" s="239"/>
      <c r="D18" s="239">
        <v>2020</v>
      </c>
      <c r="E18" s="239">
        <v>2021</v>
      </c>
      <c r="F18" s="239"/>
      <c r="G18" s="239"/>
      <c r="H18" s="91" t="s">
        <v>42</v>
      </c>
      <c r="I18" s="92" t="s">
        <v>43</v>
      </c>
      <c r="J18" s="92" t="s">
        <v>42</v>
      </c>
      <c r="K18" s="93" t="s">
        <v>43</v>
      </c>
    </row>
    <row r="19" spans="1:11" x14ac:dyDescent="0.3">
      <c r="A19" s="94" t="s">
        <v>44</v>
      </c>
      <c r="B19" s="132">
        <v>17692</v>
      </c>
      <c r="C19" s="126">
        <v>17847.7</v>
      </c>
      <c r="D19" s="126">
        <v>17356.8</v>
      </c>
      <c r="E19" s="126">
        <v>17630</v>
      </c>
      <c r="F19" s="126">
        <v>18123.400000000001</v>
      </c>
      <c r="G19" s="126">
        <v>18541.7</v>
      </c>
      <c r="H19" s="51">
        <f t="shared" ref="H19:H21" si="4">G19-F19</f>
        <v>418.29999999999927</v>
      </c>
      <c r="I19" s="51">
        <f>(G19-F19)/F19*100</f>
        <v>2.3080658154650853</v>
      </c>
      <c r="J19" s="51">
        <f>G19-C19</f>
        <v>694</v>
      </c>
      <c r="K19" s="95">
        <f>(G19-C19)/C19*100</f>
        <v>3.8884562156468334</v>
      </c>
    </row>
    <row r="20" spans="1:11" x14ac:dyDescent="0.3">
      <c r="A20" s="96" t="s">
        <v>45</v>
      </c>
      <c r="B20" s="127">
        <v>5266.8</v>
      </c>
      <c r="C20" s="125">
        <v>5261.7</v>
      </c>
      <c r="D20" s="125">
        <v>5028.5</v>
      </c>
      <c r="E20" s="125">
        <v>4923.8999999999996</v>
      </c>
      <c r="F20" s="125">
        <v>4976</v>
      </c>
      <c r="G20" s="125">
        <v>5038.2</v>
      </c>
      <c r="H20" s="52">
        <f t="shared" si="4"/>
        <v>62.199999999999818</v>
      </c>
      <c r="I20" s="52">
        <f t="shared" ref="I20:I21" si="5">(G20-F20)/F20*100</f>
        <v>1.2499999999999964</v>
      </c>
      <c r="J20" s="52">
        <f>G20-C20</f>
        <v>-223.5</v>
      </c>
      <c r="K20" s="97">
        <f>(G20-C20)/C20*100</f>
        <v>-4.2476766064199785</v>
      </c>
    </row>
    <row r="21" spans="1:11" ht="17.25" thickBot="1" x14ac:dyDescent="0.35">
      <c r="A21" s="98" t="s">
        <v>46</v>
      </c>
      <c r="B21" s="128">
        <v>22958.7</v>
      </c>
      <c r="C21" s="128">
        <v>23109.4</v>
      </c>
      <c r="D21" s="128">
        <v>22385.3</v>
      </c>
      <c r="E21" s="128">
        <v>22554</v>
      </c>
      <c r="F21" s="128">
        <v>23099.4</v>
      </c>
      <c r="G21" s="128">
        <v>23759.9</v>
      </c>
      <c r="H21" s="99">
        <f t="shared" si="4"/>
        <v>660.5</v>
      </c>
      <c r="I21" s="99">
        <f t="shared" si="5"/>
        <v>2.8593816289600595</v>
      </c>
      <c r="J21" s="99">
        <f>G21-C21</f>
        <v>650.5</v>
      </c>
      <c r="K21" s="100">
        <f>(G21-C21)/C21*100</f>
        <v>2.8148718703211681</v>
      </c>
    </row>
  </sheetData>
  <mergeCells count="29">
    <mergeCell ref="G5:G6"/>
    <mergeCell ref="A1:K1"/>
    <mergeCell ref="A2:K2"/>
    <mergeCell ref="F11:F12"/>
    <mergeCell ref="G11:G12"/>
    <mergeCell ref="H11:I11"/>
    <mergeCell ref="A5:A6"/>
    <mergeCell ref="J5:K5"/>
    <mergeCell ref="B5:B6"/>
    <mergeCell ref="D5:D6"/>
    <mergeCell ref="E5:E6"/>
    <mergeCell ref="H5:I5"/>
    <mergeCell ref="J11:K11"/>
    <mergeCell ref="A11:A12"/>
    <mergeCell ref="B11:B12"/>
    <mergeCell ref="C11:C12"/>
    <mergeCell ref="D11:D12"/>
    <mergeCell ref="E11:E12"/>
    <mergeCell ref="C5:C6"/>
    <mergeCell ref="F17:F18"/>
    <mergeCell ref="F5:F6"/>
    <mergeCell ref="G17:G18"/>
    <mergeCell ref="H17:I17"/>
    <mergeCell ref="J17:K17"/>
    <mergeCell ref="A17:A18"/>
    <mergeCell ref="B17:B18"/>
    <mergeCell ref="C17:C18"/>
    <mergeCell ref="D17:D18"/>
    <mergeCell ref="E17:E18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08DB-DDB5-4F46-B186-81DDC6A416D5}">
  <sheetPr>
    <tabColor rgb="FF92D050"/>
  </sheetPr>
  <dimension ref="A1:AC35"/>
  <sheetViews>
    <sheetView zoomScaleNormal="100" workbookViewId="0">
      <selection sqref="A1:K1"/>
    </sheetView>
  </sheetViews>
  <sheetFormatPr defaultColWidth="9.140625" defaultRowHeight="16.5" x14ac:dyDescent="0.3"/>
  <cols>
    <col min="1" max="1" width="30.7109375" style="3" customWidth="1"/>
    <col min="2" max="7" width="9.7109375" style="141" customWidth="1"/>
    <col min="8" max="12" width="9.140625" style="3"/>
    <col min="13" max="18" width="0" style="3" hidden="1" customWidth="1"/>
    <col min="19" max="16384" width="9.140625" style="3"/>
  </cols>
  <sheetData>
    <row r="1" spans="1:23" ht="16.5" customHeight="1" x14ac:dyDescent="0.3">
      <c r="A1" s="237" t="s">
        <v>64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124"/>
      <c r="M1" s="124"/>
      <c r="N1" s="124"/>
      <c r="O1" s="124"/>
      <c r="P1" s="124"/>
      <c r="Q1" s="124"/>
      <c r="R1" s="124"/>
      <c r="S1" s="124"/>
    </row>
    <row r="2" spans="1:23" x14ac:dyDescent="0.3">
      <c r="A2" s="252" t="s">
        <v>38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23" ht="17.25" thickBot="1" x14ac:dyDescent="0.35">
      <c r="A3" s="1" t="s">
        <v>18</v>
      </c>
      <c r="B3" s="133"/>
      <c r="C3" s="134"/>
      <c r="D3" s="134"/>
      <c r="E3" s="134"/>
      <c r="F3" s="134"/>
      <c r="G3" s="134"/>
      <c r="H3" s="50"/>
      <c r="I3" s="50"/>
      <c r="J3" s="50"/>
      <c r="K3" s="50"/>
    </row>
    <row r="4" spans="1:23" ht="17.25" customHeight="1" x14ac:dyDescent="0.3">
      <c r="A4" s="245" t="s">
        <v>1</v>
      </c>
      <c r="B4" s="247" t="s">
        <v>39</v>
      </c>
      <c r="C4" s="248"/>
      <c r="D4" s="248"/>
      <c r="E4" s="248"/>
      <c r="F4" s="248"/>
      <c r="G4" s="249"/>
      <c r="H4" s="250" t="s">
        <v>40</v>
      </c>
      <c r="I4" s="251"/>
      <c r="J4" s="250" t="s">
        <v>41</v>
      </c>
      <c r="K4" s="251"/>
    </row>
    <row r="5" spans="1:23" ht="17.25" thickBot="1" x14ac:dyDescent="0.35">
      <c r="A5" s="246"/>
      <c r="B5" s="162">
        <v>2018</v>
      </c>
      <c r="C5" s="167">
        <v>2019</v>
      </c>
      <c r="D5" s="167">
        <v>2020</v>
      </c>
      <c r="E5" s="167">
        <v>2021</v>
      </c>
      <c r="F5" s="167">
        <v>2022</v>
      </c>
      <c r="G5" s="155">
        <v>2023</v>
      </c>
      <c r="H5" s="166" t="s">
        <v>42</v>
      </c>
      <c r="I5" s="168" t="s">
        <v>43</v>
      </c>
      <c r="J5" s="165" t="s">
        <v>42</v>
      </c>
      <c r="K5" s="168" t="s">
        <v>43</v>
      </c>
    </row>
    <row r="6" spans="1:23" x14ac:dyDescent="0.3">
      <c r="A6" s="163" t="s">
        <v>57</v>
      </c>
      <c r="B6" s="170">
        <v>8.1999999999999993</v>
      </c>
      <c r="C6" s="156">
        <v>8.423</v>
      </c>
      <c r="D6" s="156">
        <v>8.9</v>
      </c>
      <c r="E6" s="156">
        <v>10.8</v>
      </c>
      <c r="F6" s="158">
        <v>10.064</v>
      </c>
      <c r="G6" s="150">
        <v>9.4529999999999994</v>
      </c>
      <c r="H6" s="103">
        <f t="shared" ref="H6:H13" si="0">G6-F6</f>
        <v>-0.61100000000000065</v>
      </c>
      <c r="I6" s="101">
        <f>(G6-F6)/F6*100</f>
        <v>-6.0711446740858568</v>
      </c>
      <c r="J6" s="169">
        <f>G6-C6</f>
        <v>1.0299999999999994</v>
      </c>
      <c r="K6" s="101">
        <f>(G6-C6)/C6*100</f>
        <v>12.228422177371476</v>
      </c>
      <c r="M6" s="171">
        <v>8.2430000000000003</v>
      </c>
      <c r="N6" s="171">
        <v>8.423</v>
      </c>
      <c r="O6" s="171">
        <v>8.8710000000000004</v>
      </c>
      <c r="P6" s="171">
        <v>10.77</v>
      </c>
      <c r="Q6" s="171">
        <v>10.064</v>
      </c>
      <c r="R6" s="171">
        <v>9.4529999999999994</v>
      </c>
    </row>
    <row r="7" spans="1:23" x14ac:dyDescent="0.3">
      <c r="A7" s="121" t="s">
        <v>60</v>
      </c>
      <c r="B7" s="135">
        <v>51.3</v>
      </c>
      <c r="C7" s="136">
        <v>50.4</v>
      </c>
      <c r="D7" s="136">
        <v>49.3</v>
      </c>
      <c r="E7" s="136">
        <v>48.7</v>
      </c>
      <c r="F7" s="136">
        <v>51.2</v>
      </c>
      <c r="G7" s="137">
        <v>51.5</v>
      </c>
      <c r="H7" s="105">
        <f t="shared" si="0"/>
        <v>0.29999999999999716</v>
      </c>
      <c r="I7" s="102">
        <f t="shared" ref="I7:I13" si="1">(G7-F7)/F7*100</f>
        <v>0.58593749999999445</v>
      </c>
      <c r="J7" s="108">
        <f t="shared" ref="J7:J13" si="2">G7-C7</f>
        <v>1.1000000000000014</v>
      </c>
      <c r="K7" s="102">
        <f t="shared" ref="K7:K13" si="3">(G7-C7)/C7*100</f>
        <v>2.1825396825396854</v>
      </c>
      <c r="M7" s="171">
        <f>SUM(M8:M9)</f>
        <v>51.283999999999999</v>
      </c>
      <c r="N7" s="171">
        <f t="shared" ref="N7:R7" si="4">SUM(N8:N9)</f>
        <v>50.41</v>
      </c>
      <c r="O7" s="171">
        <f t="shared" si="4"/>
        <v>49.256</v>
      </c>
      <c r="P7" s="171">
        <f t="shared" si="4"/>
        <v>48.66</v>
      </c>
      <c r="Q7" s="171">
        <f t="shared" si="4"/>
        <v>51.186</v>
      </c>
      <c r="R7" s="171">
        <f t="shared" si="4"/>
        <v>51.54</v>
      </c>
      <c r="U7" s="152" t="s">
        <v>65</v>
      </c>
      <c r="W7" s="152" t="s">
        <v>65</v>
      </c>
    </row>
    <row r="8" spans="1:23" x14ac:dyDescent="0.3">
      <c r="A8" s="149" t="s">
        <v>61</v>
      </c>
      <c r="B8" s="146">
        <v>39.799999999999997</v>
      </c>
      <c r="C8" s="147">
        <v>39.576000000000001</v>
      </c>
      <c r="D8" s="147">
        <v>40.9</v>
      </c>
      <c r="E8" s="147">
        <v>38.5</v>
      </c>
      <c r="F8" s="147">
        <v>38.722000000000001</v>
      </c>
      <c r="G8" s="148">
        <v>37.720999999999997</v>
      </c>
      <c r="H8" s="164">
        <f t="shared" si="0"/>
        <v>-1.0010000000000048</v>
      </c>
      <c r="I8" s="157">
        <f t="shared" si="1"/>
        <v>-2.5850937451578035</v>
      </c>
      <c r="J8" s="160">
        <f t="shared" si="2"/>
        <v>-1.855000000000004</v>
      </c>
      <c r="K8" s="157">
        <f t="shared" si="3"/>
        <v>-4.68718415201133</v>
      </c>
      <c r="M8" s="129">
        <v>39.750999999999998</v>
      </c>
      <c r="N8" s="129">
        <v>39.576000000000001</v>
      </c>
      <c r="O8" s="129">
        <v>40.911000000000001</v>
      </c>
      <c r="P8" s="129">
        <v>38.531999999999996</v>
      </c>
      <c r="Q8" s="129">
        <v>38.722000000000001</v>
      </c>
      <c r="R8" s="129">
        <v>37.720999999999997</v>
      </c>
    </row>
    <row r="9" spans="1:23" x14ac:dyDescent="0.3">
      <c r="A9" s="149" t="s">
        <v>58</v>
      </c>
      <c r="B9" s="146">
        <v>11.5</v>
      </c>
      <c r="C9" s="147">
        <v>10.834</v>
      </c>
      <c r="D9" s="147">
        <v>8.3000000000000007</v>
      </c>
      <c r="E9" s="147">
        <v>10.1</v>
      </c>
      <c r="F9" s="147">
        <v>12.464</v>
      </c>
      <c r="G9" s="148">
        <v>13.819000000000001</v>
      </c>
      <c r="H9" s="164">
        <f t="shared" si="0"/>
        <v>1.3550000000000004</v>
      </c>
      <c r="I9" s="157">
        <f t="shared" si="1"/>
        <v>10.871309370988449</v>
      </c>
      <c r="J9" s="160">
        <f t="shared" si="2"/>
        <v>2.9850000000000012</v>
      </c>
      <c r="K9" s="157">
        <f t="shared" si="3"/>
        <v>27.552150636883898</v>
      </c>
      <c r="M9" s="129">
        <v>11.532999999999999</v>
      </c>
      <c r="N9" s="129">
        <v>10.834</v>
      </c>
      <c r="O9" s="129">
        <v>8.3450000000000006</v>
      </c>
      <c r="P9" s="129">
        <v>10.128</v>
      </c>
      <c r="Q9" s="129">
        <v>12.464</v>
      </c>
      <c r="R9" s="129">
        <v>13.819000000000001</v>
      </c>
    </row>
    <row r="10" spans="1:23" x14ac:dyDescent="0.3">
      <c r="A10" s="121" t="s">
        <v>62</v>
      </c>
      <c r="B10" s="135">
        <v>110.9</v>
      </c>
      <c r="C10" s="136">
        <v>116</v>
      </c>
      <c r="D10" s="136">
        <v>107.5</v>
      </c>
      <c r="E10" s="136">
        <v>112.3</v>
      </c>
      <c r="F10" s="136">
        <v>111.2</v>
      </c>
      <c r="G10" s="137">
        <v>109.2</v>
      </c>
      <c r="H10" s="105">
        <f t="shared" si="0"/>
        <v>-2</v>
      </c>
      <c r="I10" s="102">
        <f t="shared" si="1"/>
        <v>-1.7985611510791366</v>
      </c>
      <c r="J10" s="108">
        <f t="shared" si="2"/>
        <v>-6.7999999999999972</v>
      </c>
      <c r="K10" s="102">
        <f t="shared" si="3"/>
        <v>-5.8620689655172393</v>
      </c>
      <c r="M10" s="171">
        <f>SUM(M11:M12)</f>
        <v>110.944</v>
      </c>
      <c r="N10" s="171">
        <f>SUM(N11:N12)</f>
        <v>116.01900000000001</v>
      </c>
      <c r="O10" s="171">
        <f t="shared" ref="O10:R10" si="5">SUM(O11:O12)</f>
        <v>107.542</v>
      </c>
      <c r="P10" s="171">
        <f t="shared" si="5"/>
        <v>112.25399999999999</v>
      </c>
      <c r="Q10" s="171">
        <f t="shared" si="5"/>
        <v>111.19499999999999</v>
      </c>
      <c r="R10" s="171">
        <f t="shared" si="5"/>
        <v>109.15600000000001</v>
      </c>
      <c r="U10" s="152" t="s">
        <v>65</v>
      </c>
      <c r="W10" s="152" t="s">
        <v>65</v>
      </c>
    </row>
    <row r="11" spans="1:23" x14ac:dyDescent="0.3">
      <c r="A11" s="149" t="s">
        <v>63</v>
      </c>
      <c r="B11" s="146">
        <v>35.200000000000003</v>
      </c>
      <c r="C11" s="147">
        <v>36.231999999999999</v>
      </c>
      <c r="D11" s="147">
        <v>31.4</v>
      </c>
      <c r="E11" s="147">
        <v>37.5</v>
      </c>
      <c r="F11" s="147">
        <v>35.526000000000003</v>
      </c>
      <c r="G11" s="148">
        <v>34.497</v>
      </c>
      <c r="H11" s="164">
        <f t="shared" si="0"/>
        <v>-1.0290000000000035</v>
      </c>
      <c r="I11" s="157">
        <f t="shared" si="1"/>
        <v>-2.8964701908461503</v>
      </c>
      <c r="J11" s="160">
        <f t="shared" si="2"/>
        <v>-1.7349999999999994</v>
      </c>
      <c r="K11" s="157">
        <f t="shared" si="3"/>
        <v>-4.788584676529033</v>
      </c>
      <c r="M11" s="129">
        <v>35.191000000000003</v>
      </c>
      <c r="N11" s="129">
        <v>36.231999999999999</v>
      </c>
      <c r="O11" s="129">
        <v>31.352</v>
      </c>
      <c r="P11" s="129">
        <v>37.531999999999996</v>
      </c>
      <c r="Q11" s="129">
        <v>35.526000000000003</v>
      </c>
      <c r="R11" s="129">
        <v>34.497</v>
      </c>
    </row>
    <row r="12" spans="1:23" x14ac:dyDescent="0.3">
      <c r="A12" s="149" t="s">
        <v>59</v>
      </c>
      <c r="B12" s="146">
        <v>75.8</v>
      </c>
      <c r="C12" s="147">
        <v>79.787000000000006</v>
      </c>
      <c r="D12" s="147">
        <v>76.2</v>
      </c>
      <c r="E12" s="147">
        <v>74.7</v>
      </c>
      <c r="F12" s="147">
        <v>75.668999999999997</v>
      </c>
      <c r="G12" s="148">
        <v>74.659000000000006</v>
      </c>
      <c r="H12" s="164">
        <f t="shared" si="0"/>
        <v>-1.0099999999999909</v>
      </c>
      <c r="I12" s="157">
        <f t="shared" si="1"/>
        <v>-1.3347606020959586</v>
      </c>
      <c r="J12" s="160">
        <f t="shared" si="2"/>
        <v>-5.1280000000000001</v>
      </c>
      <c r="K12" s="157">
        <f t="shared" si="3"/>
        <v>-6.4271121861957461</v>
      </c>
      <c r="M12" s="129">
        <v>75.753</v>
      </c>
      <c r="N12" s="129">
        <v>79.787000000000006</v>
      </c>
      <c r="O12" s="129">
        <v>76.19</v>
      </c>
      <c r="P12" s="129">
        <v>74.721999999999994</v>
      </c>
      <c r="Q12" s="129">
        <v>75.668999999999997</v>
      </c>
      <c r="R12" s="129">
        <v>74.659000000000006</v>
      </c>
    </row>
    <row r="13" spans="1:23" ht="17.25" thickBot="1" x14ac:dyDescent="0.35">
      <c r="A13" s="122" t="s">
        <v>46</v>
      </c>
      <c r="B13" s="145">
        <v>170.5</v>
      </c>
      <c r="C13" s="144">
        <v>174.9</v>
      </c>
      <c r="D13" s="144">
        <v>165.7</v>
      </c>
      <c r="E13" s="144">
        <v>171.7</v>
      </c>
      <c r="F13" s="144">
        <v>172.4</v>
      </c>
      <c r="G13" s="151">
        <v>170.1</v>
      </c>
      <c r="H13" s="123">
        <f t="shared" si="0"/>
        <v>-2.3000000000000114</v>
      </c>
      <c r="I13" s="111">
        <f t="shared" si="1"/>
        <v>-1.3341067285382895</v>
      </c>
      <c r="J13" s="109">
        <f t="shared" si="2"/>
        <v>-4.8000000000000114</v>
      </c>
      <c r="K13" s="111">
        <f t="shared" si="3"/>
        <v>-2.7444253859348264</v>
      </c>
      <c r="M13" s="144">
        <f t="shared" ref="M13:R13" si="6">M6+M7+M10</f>
        <v>170.471</v>
      </c>
      <c r="N13" s="144">
        <f t="shared" si="6"/>
        <v>174.852</v>
      </c>
      <c r="O13" s="144">
        <f t="shared" si="6"/>
        <v>165.66900000000001</v>
      </c>
      <c r="P13" s="144">
        <f t="shared" si="6"/>
        <v>171.68399999999997</v>
      </c>
      <c r="Q13" s="144">
        <f t="shared" si="6"/>
        <v>172.44499999999999</v>
      </c>
      <c r="R13" s="144">
        <f t="shared" si="6"/>
        <v>170.149</v>
      </c>
      <c r="U13" s="152" t="s">
        <v>65</v>
      </c>
      <c r="W13" s="152" t="s">
        <v>65</v>
      </c>
    </row>
    <row r="14" spans="1:23" ht="17.25" thickBot="1" x14ac:dyDescent="0.35"/>
    <row r="15" spans="1:23" x14ac:dyDescent="0.3">
      <c r="A15" s="245" t="s">
        <v>11</v>
      </c>
      <c r="B15" s="247" t="s">
        <v>39</v>
      </c>
      <c r="C15" s="248"/>
      <c r="D15" s="248"/>
      <c r="E15" s="248"/>
      <c r="F15" s="248"/>
      <c r="G15" s="249"/>
      <c r="H15" s="250" t="s">
        <v>40</v>
      </c>
      <c r="I15" s="251"/>
      <c r="J15" s="250" t="s">
        <v>41</v>
      </c>
      <c r="K15" s="251"/>
    </row>
    <row r="16" spans="1:23" ht="17.25" thickBot="1" x14ac:dyDescent="0.35">
      <c r="A16" s="246"/>
      <c r="B16" s="162">
        <v>2018</v>
      </c>
      <c r="C16" s="167">
        <v>2019</v>
      </c>
      <c r="D16" s="167">
        <v>2020</v>
      </c>
      <c r="E16" s="167">
        <v>2021</v>
      </c>
      <c r="F16" s="167">
        <v>2022</v>
      </c>
      <c r="G16" s="155">
        <v>2023</v>
      </c>
      <c r="H16" s="166" t="s">
        <v>42</v>
      </c>
      <c r="I16" s="168" t="s">
        <v>43</v>
      </c>
      <c r="J16" s="165" t="s">
        <v>42</v>
      </c>
      <c r="K16" s="168" t="s">
        <v>43</v>
      </c>
    </row>
    <row r="17" spans="1:29" x14ac:dyDescent="0.3">
      <c r="A17" s="163" t="s">
        <v>57</v>
      </c>
      <c r="B17" s="170">
        <v>68.8</v>
      </c>
      <c r="C17" s="156">
        <v>72</v>
      </c>
      <c r="D17" s="156">
        <v>81.400000000000006</v>
      </c>
      <c r="E17" s="156">
        <v>74.5</v>
      </c>
      <c r="F17" s="156">
        <v>66</v>
      </c>
      <c r="G17" s="150">
        <v>63</v>
      </c>
      <c r="H17" s="169">
        <f t="shared" ref="H17:H24" si="7">G17-F17</f>
        <v>-3</v>
      </c>
      <c r="I17" s="101">
        <f>(G17-F17)/F17*100</f>
        <v>-4.5454545454545459</v>
      </c>
      <c r="J17" s="169">
        <f>G17-C17</f>
        <v>-9</v>
      </c>
      <c r="K17" s="101">
        <f>(G17-C17)/C17*100</f>
        <v>-12.5</v>
      </c>
      <c r="M17" s="129">
        <v>68.820999999999998</v>
      </c>
      <c r="N17" s="129">
        <v>71.983999999999995</v>
      </c>
      <c r="O17" s="129">
        <v>81.366</v>
      </c>
      <c r="P17" s="129">
        <v>74.546000000000006</v>
      </c>
      <c r="Q17" s="129">
        <v>65.988</v>
      </c>
      <c r="R17" s="129">
        <v>62.972000000000001</v>
      </c>
    </row>
    <row r="18" spans="1:29" x14ac:dyDescent="0.3">
      <c r="A18" s="121" t="s">
        <v>60</v>
      </c>
      <c r="B18" s="135">
        <v>634.5</v>
      </c>
      <c r="C18" s="136">
        <v>656.1</v>
      </c>
      <c r="D18" s="136">
        <v>627.29999999999995</v>
      </c>
      <c r="E18" s="136">
        <v>650.5</v>
      </c>
      <c r="F18" s="136">
        <v>669</v>
      </c>
      <c r="G18" s="136">
        <v>669.8</v>
      </c>
      <c r="H18" s="108">
        <f t="shared" si="7"/>
        <v>0.79999999999995453</v>
      </c>
      <c r="I18" s="102">
        <f t="shared" ref="I18:I24" si="8">(G18-F18)/F18*100</f>
        <v>0.11958146487293789</v>
      </c>
      <c r="J18" s="108">
        <f t="shared" ref="J18:J24" si="9">G18-C18</f>
        <v>13.699999999999932</v>
      </c>
      <c r="K18" s="102">
        <f t="shared" ref="K18:K24" si="10">(G18-C18)/C18*100</f>
        <v>2.0880963267794437</v>
      </c>
      <c r="M18" s="143">
        <f>SUM(M19:M20)</f>
        <v>634.50699999999995</v>
      </c>
      <c r="N18" s="143">
        <f t="shared" ref="N18:R18" si="11">SUM(N19:N20)</f>
        <v>656.08100000000002</v>
      </c>
      <c r="O18" s="143">
        <f t="shared" si="11"/>
        <v>627.28</v>
      </c>
      <c r="P18" s="143">
        <f t="shared" si="11"/>
        <v>650.53500000000008</v>
      </c>
      <c r="Q18" s="143">
        <f t="shared" si="11"/>
        <v>668.99200000000008</v>
      </c>
      <c r="R18" s="143">
        <f t="shared" si="11"/>
        <v>669.83699999999999</v>
      </c>
      <c r="U18" s="152" t="s">
        <v>65</v>
      </c>
      <c r="W18" s="152" t="s">
        <v>65</v>
      </c>
    </row>
    <row r="19" spans="1:29" x14ac:dyDescent="0.3">
      <c r="A19" s="149" t="s">
        <v>61</v>
      </c>
      <c r="B19" s="146">
        <v>530</v>
      </c>
      <c r="C19" s="153">
        <v>552.6</v>
      </c>
      <c r="D19" s="153">
        <v>521.79999999999995</v>
      </c>
      <c r="E19" s="153">
        <v>532.6</v>
      </c>
      <c r="F19" s="153">
        <v>542.4</v>
      </c>
      <c r="G19" s="154">
        <v>553.20000000000005</v>
      </c>
      <c r="H19" s="160">
        <f t="shared" si="7"/>
        <v>10.800000000000068</v>
      </c>
      <c r="I19" s="157">
        <f t="shared" si="8"/>
        <v>1.991150442477889</v>
      </c>
      <c r="J19" s="160">
        <f t="shared" si="9"/>
        <v>0.60000000000002274</v>
      </c>
      <c r="K19" s="157">
        <f t="shared" si="10"/>
        <v>0.10857763300760453</v>
      </c>
      <c r="M19" s="129">
        <v>529.97199999999998</v>
      </c>
      <c r="N19" s="129">
        <v>552.60900000000004</v>
      </c>
      <c r="O19" s="129">
        <v>521.79</v>
      </c>
      <c r="P19" s="129">
        <v>532.64300000000003</v>
      </c>
      <c r="Q19" s="129">
        <v>542.44600000000003</v>
      </c>
      <c r="R19" s="129">
        <v>553.20500000000004</v>
      </c>
    </row>
    <row r="20" spans="1:29" x14ac:dyDescent="0.3">
      <c r="A20" s="149" t="s">
        <v>58</v>
      </c>
      <c r="B20" s="146">
        <v>104.5</v>
      </c>
      <c r="C20" s="153">
        <v>103.5</v>
      </c>
      <c r="D20" s="153">
        <v>105.5</v>
      </c>
      <c r="E20" s="153">
        <v>117.9</v>
      </c>
      <c r="F20" s="153">
        <v>126.5</v>
      </c>
      <c r="G20" s="154">
        <v>116.6</v>
      </c>
      <c r="H20" s="160">
        <f t="shared" si="7"/>
        <v>-9.9000000000000057</v>
      </c>
      <c r="I20" s="157">
        <f t="shared" si="8"/>
        <v>-7.8260869565217437</v>
      </c>
      <c r="J20" s="160">
        <f t="shared" si="9"/>
        <v>13.099999999999994</v>
      </c>
      <c r="K20" s="157">
        <f t="shared" si="10"/>
        <v>12.65700483091787</v>
      </c>
      <c r="M20" s="159">
        <v>104.535</v>
      </c>
      <c r="N20" s="159">
        <v>103.47199999999999</v>
      </c>
      <c r="O20" s="159">
        <v>105.49</v>
      </c>
      <c r="P20" s="159">
        <v>117.892</v>
      </c>
      <c r="Q20" s="159">
        <v>126.54600000000001</v>
      </c>
      <c r="R20" s="159">
        <v>116.63200000000001</v>
      </c>
    </row>
    <row r="21" spans="1:29" x14ac:dyDescent="0.3">
      <c r="A21" s="121" t="s">
        <v>62</v>
      </c>
      <c r="B21" s="135">
        <v>1293</v>
      </c>
      <c r="C21" s="136">
        <v>1297.9000000000001</v>
      </c>
      <c r="D21" s="136">
        <v>1257.5999999999999</v>
      </c>
      <c r="E21" s="136">
        <v>1253.4000000000001</v>
      </c>
      <c r="F21" s="136">
        <v>1266.3</v>
      </c>
      <c r="G21" s="136">
        <v>1290.3</v>
      </c>
      <c r="H21" s="108">
        <f t="shared" si="7"/>
        <v>24</v>
      </c>
      <c r="I21" s="102">
        <f t="shared" si="8"/>
        <v>1.8952854773750298</v>
      </c>
      <c r="J21" s="108">
        <f t="shared" si="9"/>
        <v>-7.6000000000001364</v>
      </c>
      <c r="K21" s="102">
        <f t="shared" si="10"/>
        <v>-0.58556129131675294</v>
      </c>
      <c r="M21" s="143">
        <f>SUM(M22:M23)</f>
        <v>1293.0070000000001</v>
      </c>
      <c r="N21" s="143">
        <f t="shared" ref="N21:R21" si="12">SUM(N22:N23)</f>
        <v>1297.9479999999999</v>
      </c>
      <c r="O21" s="143">
        <f t="shared" si="12"/>
        <v>1257.5909999999999</v>
      </c>
      <c r="P21" s="143">
        <f t="shared" si="12"/>
        <v>1253.3620000000001</v>
      </c>
      <c r="Q21" s="143">
        <f t="shared" si="12"/>
        <v>1266.2929999999999</v>
      </c>
      <c r="R21" s="143">
        <f t="shared" si="12"/>
        <v>1290.3420000000001</v>
      </c>
      <c r="U21" s="152" t="s">
        <v>65</v>
      </c>
      <c r="W21" s="152" t="s">
        <v>65</v>
      </c>
    </row>
    <row r="22" spans="1:29" x14ac:dyDescent="0.3">
      <c r="A22" s="149" t="s">
        <v>63</v>
      </c>
      <c r="B22" s="146">
        <v>401.8</v>
      </c>
      <c r="C22" s="147">
        <v>380.4</v>
      </c>
      <c r="D22" s="147">
        <v>351.2</v>
      </c>
      <c r="E22" s="147">
        <v>344.6</v>
      </c>
      <c r="F22" s="147">
        <v>360.3</v>
      </c>
      <c r="G22" s="148">
        <v>394.8</v>
      </c>
      <c r="H22" s="160">
        <f t="shared" si="7"/>
        <v>34.5</v>
      </c>
      <c r="I22" s="157">
        <f t="shared" si="8"/>
        <v>9.5753538717735225</v>
      </c>
      <c r="J22" s="160">
        <f t="shared" si="9"/>
        <v>14.400000000000034</v>
      </c>
      <c r="K22" s="157">
        <f t="shared" si="10"/>
        <v>3.7854889589905452</v>
      </c>
      <c r="M22" s="129">
        <v>401.834</v>
      </c>
      <c r="N22" s="129">
        <v>380.37099999999998</v>
      </c>
      <c r="O22" s="129">
        <v>351.24</v>
      </c>
      <c r="P22" s="129">
        <v>344.55799999999999</v>
      </c>
      <c r="Q22" s="129">
        <v>360.31</v>
      </c>
      <c r="R22" s="129">
        <v>394.77600000000001</v>
      </c>
    </row>
    <row r="23" spans="1:29" x14ac:dyDescent="0.3">
      <c r="A23" s="149" t="s">
        <v>59</v>
      </c>
      <c r="B23" s="146">
        <v>891.2</v>
      </c>
      <c r="C23" s="147">
        <v>917.6</v>
      </c>
      <c r="D23" s="147">
        <v>906.4</v>
      </c>
      <c r="E23" s="147">
        <v>908.8</v>
      </c>
      <c r="F23" s="147">
        <v>906</v>
      </c>
      <c r="G23" s="148">
        <v>895.6</v>
      </c>
      <c r="H23" s="160">
        <f t="shared" si="7"/>
        <v>-10.399999999999977</v>
      </c>
      <c r="I23" s="157">
        <f t="shared" si="8"/>
        <v>-1.147902869757172</v>
      </c>
      <c r="J23" s="160">
        <f t="shared" si="9"/>
        <v>-22</v>
      </c>
      <c r="K23" s="157">
        <f t="shared" si="10"/>
        <v>-2.3975588491717525</v>
      </c>
      <c r="M23" s="129">
        <v>891.173</v>
      </c>
      <c r="N23" s="129">
        <v>917.577</v>
      </c>
      <c r="O23" s="129">
        <v>906.351</v>
      </c>
      <c r="P23" s="129">
        <v>908.80399999999997</v>
      </c>
      <c r="Q23" s="129">
        <v>905.98299999999995</v>
      </c>
      <c r="R23" s="129">
        <v>895.56600000000003</v>
      </c>
    </row>
    <row r="24" spans="1:29" ht="17.25" thickBot="1" x14ac:dyDescent="0.35">
      <c r="A24" s="122" t="s">
        <v>46</v>
      </c>
      <c r="B24" s="138">
        <v>1996.3</v>
      </c>
      <c r="C24" s="139">
        <v>2026</v>
      </c>
      <c r="D24" s="139">
        <v>1966.2</v>
      </c>
      <c r="E24" s="139">
        <v>1978.4</v>
      </c>
      <c r="F24" s="139">
        <v>2001.3</v>
      </c>
      <c r="G24" s="140">
        <v>2023.2</v>
      </c>
      <c r="H24" s="109">
        <f t="shared" si="7"/>
        <v>21.900000000000091</v>
      </c>
      <c r="I24" s="111">
        <f t="shared" si="8"/>
        <v>1.0942887123369855</v>
      </c>
      <c r="J24" s="109">
        <f t="shared" si="9"/>
        <v>-2.7999999999999545</v>
      </c>
      <c r="K24" s="111">
        <f t="shared" si="10"/>
        <v>-0.13820335636722381</v>
      </c>
      <c r="M24" s="143">
        <f>M17+M18+M21</f>
        <v>1996.335</v>
      </c>
      <c r="N24" s="143">
        <f t="shared" ref="N24:R24" si="13">N17+N18+N21</f>
        <v>2026.0129999999999</v>
      </c>
      <c r="O24" s="143">
        <f t="shared" si="13"/>
        <v>1966.2369999999999</v>
      </c>
      <c r="P24" s="143">
        <f t="shared" si="13"/>
        <v>1978.4430000000002</v>
      </c>
      <c r="Q24" s="143">
        <f t="shared" si="13"/>
        <v>2001.2729999999999</v>
      </c>
      <c r="R24" s="143">
        <f t="shared" si="13"/>
        <v>2023.1510000000001</v>
      </c>
      <c r="U24" s="152" t="s">
        <v>65</v>
      </c>
      <c r="W24" s="152" t="s">
        <v>65</v>
      </c>
    </row>
    <row r="25" spans="1:29" ht="17.25" thickBot="1" x14ac:dyDescent="0.35"/>
    <row r="26" spans="1:29" x14ac:dyDescent="0.3">
      <c r="A26" s="245" t="s">
        <v>12</v>
      </c>
      <c r="B26" s="247" t="s">
        <v>39</v>
      </c>
      <c r="C26" s="248"/>
      <c r="D26" s="248"/>
      <c r="E26" s="248"/>
      <c r="F26" s="248"/>
      <c r="G26" s="249"/>
      <c r="H26" s="250" t="s">
        <v>40</v>
      </c>
      <c r="I26" s="251"/>
      <c r="J26" s="250" t="s">
        <v>41</v>
      </c>
      <c r="K26" s="251"/>
    </row>
    <row r="27" spans="1:29" ht="17.25" thickBot="1" x14ac:dyDescent="0.35">
      <c r="A27" s="246"/>
      <c r="B27" s="162">
        <v>2018</v>
      </c>
      <c r="C27" s="167">
        <v>2019</v>
      </c>
      <c r="D27" s="167">
        <v>2020</v>
      </c>
      <c r="E27" s="167">
        <v>2021</v>
      </c>
      <c r="F27" s="167">
        <v>2022</v>
      </c>
      <c r="G27" s="155">
        <v>2023</v>
      </c>
      <c r="H27" s="166" t="s">
        <v>42</v>
      </c>
      <c r="I27" s="168" t="s">
        <v>43</v>
      </c>
      <c r="J27" s="165" t="s">
        <v>42</v>
      </c>
      <c r="K27" s="168" t="s">
        <v>43</v>
      </c>
    </row>
    <row r="28" spans="1:29" x14ac:dyDescent="0.3">
      <c r="A28" s="163" t="s">
        <v>57</v>
      </c>
      <c r="B28" s="172">
        <v>859.8</v>
      </c>
      <c r="C28" s="126">
        <v>895.6</v>
      </c>
      <c r="D28" s="126">
        <v>904.9</v>
      </c>
      <c r="E28" s="126">
        <v>913.5</v>
      </c>
      <c r="F28" s="126">
        <v>874.9</v>
      </c>
      <c r="G28" s="161">
        <v>847.6</v>
      </c>
      <c r="H28" s="169">
        <f t="shared" ref="H28:H35" si="14">G28-F28</f>
        <v>-27.299999999999955</v>
      </c>
      <c r="I28" s="101">
        <f>(G28-F28)/F28*100</f>
        <v>-3.1203566121842443</v>
      </c>
      <c r="J28" s="169">
        <f>G28-C28</f>
        <v>-48</v>
      </c>
      <c r="K28" s="101">
        <f>(G28-C28)/C28*100</f>
        <v>-5.3595355069227333</v>
      </c>
      <c r="M28" s="129">
        <v>859.78499999999997</v>
      </c>
      <c r="N28" s="129">
        <v>895.56200000000001</v>
      </c>
      <c r="O28" s="129">
        <v>904.86300000000006</v>
      </c>
      <c r="P28" s="129">
        <v>913.47400000000005</v>
      </c>
      <c r="Q28" s="129">
        <v>874.93499999999995</v>
      </c>
      <c r="R28" s="129">
        <v>847.55200000000002</v>
      </c>
    </row>
    <row r="29" spans="1:29" x14ac:dyDescent="0.3">
      <c r="A29" s="121" t="s">
        <v>60</v>
      </c>
      <c r="B29" s="142">
        <v>5984.2</v>
      </c>
      <c r="C29" s="125">
        <v>5977.2</v>
      </c>
      <c r="D29" s="125">
        <v>5925</v>
      </c>
      <c r="E29" s="125">
        <v>6008.3</v>
      </c>
      <c r="F29" s="125">
        <v>6207</v>
      </c>
      <c r="G29" s="125">
        <v>6281.1</v>
      </c>
      <c r="H29" s="108">
        <f t="shared" si="14"/>
        <v>74.100000000000364</v>
      </c>
      <c r="I29" s="102">
        <f t="shared" ref="I29:I35" si="15">(G29-F29)/F29*100</f>
        <v>1.1938134364427317</v>
      </c>
      <c r="J29" s="108">
        <f t="shared" ref="J29:J35" si="16">G29-C29</f>
        <v>303.90000000000055</v>
      </c>
      <c r="K29" s="102">
        <f t="shared" ref="K29:K35" si="17">(G29-C29)/C29*100</f>
        <v>5.0843204175868388</v>
      </c>
      <c r="M29" s="143">
        <f>SUM(M30:M31)</f>
        <v>5984.2280000000001</v>
      </c>
      <c r="N29" s="143">
        <f t="shared" ref="N29:R29" si="18">SUM(N30:N31)</f>
        <v>5977.192</v>
      </c>
      <c r="O29" s="143">
        <f t="shared" si="18"/>
        <v>5924.9839999999995</v>
      </c>
      <c r="P29" s="143">
        <f t="shared" si="18"/>
        <v>6008.2510000000002</v>
      </c>
      <c r="Q29" s="143">
        <f t="shared" si="18"/>
        <v>6206.9750000000004</v>
      </c>
      <c r="R29" s="143">
        <f t="shared" si="18"/>
        <v>6281.1080000000002</v>
      </c>
      <c r="T29" s="130"/>
      <c r="U29" s="130"/>
      <c r="V29" s="130"/>
      <c r="W29" s="130"/>
      <c r="X29" s="130"/>
      <c r="Y29" s="130"/>
      <c r="AA29" s="152" t="s">
        <v>65</v>
      </c>
      <c r="AC29" s="152" t="s">
        <v>65</v>
      </c>
    </row>
    <row r="30" spans="1:29" x14ac:dyDescent="0.3">
      <c r="A30" s="149" t="s">
        <v>61</v>
      </c>
      <c r="B30" s="146">
        <v>4603.3999999999996</v>
      </c>
      <c r="C30" s="153">
        <v>4657.8</v>
      </c>
      <c r="D30" s="153">
        <v>4597</v>
      </c>
      <c r="E30" s="153">
        <v>4577.3999999999996</v>
      </c>
      <c r="F30" s="153">
        <v>4656.3</v>
      </c>
      <c r="G30" s="154">
        <v>4750.2</v>
      </c>
      <c r="H30" s="160">
        <f t="shared" si="14"/>
        <v>93.899999999999636</v>
      </c>
      <c r="I30" s="157">
        <f t="shared" si="15"/>
        <v>2.0166226402937877</v>
      </c>
      <c r="J30" s="160">
        <f t="shared" si="16"/>
        <v>92.399999999999636</v>
      </c>
      <c r="K30" s="157">
        <f t="shared" si="17"/>
        <v>1.983769161406665</v>
      </c>
      <c r="M30" s="129">
        <v>4603.4229999999998</v>
      </c>
      <c r="N30" s="129">
        <v>4657.7640000000001</v>
      </c>
      <c r="O30" s="129">
        <v>4597.0119999999997</v>
      </c>
      <c r="P30" s="129">
        <v>4577.4470000000001</v>
      </c>
      <c r="Q30" s="129">
        <v>4656.2870000000003</v>
      </c>
      <c r="R30" s="129">
        <v>4750.1779999999999</v>
      </c>
    </row>
    <row r="31" spans="1:29" x14ac:dyDescent="0.3">
      <c r="A31" s="149" t="s">
        <v>58</v>
      </c>
      <c r="B31" s="146">
        <v>1380.8</v>
      </c>
      <c r="C31" s="153">
        <v>1319.4</v>
      </c>
      <c r="D31" s="153">
        <v>1328</v>
      </c>
      <c r="E31" s="153">
        <v>1430.8</v>
      </c>
      <c r="F31" s="153">
        <v>1550.7</v>
      </c>
      <c r="G31" s="154">
        <v>1530.9</v>
      </c>
      <c r="H31" s="160">
        <f t="shared" si="14"/>
        <v>-19.799999999999955</v>
      </c>
      <c r="I31" s="157">
        <f t="shared" si="15"/>
        <v>-1.2768427161926843</v>
      </c>
      <c r="J31" s="160">
        <f t="shared" si="16"/>
        <v>211.5</v>
      </c>
      <c r="K31" s="157">
        <f t="shared" si="17"/>
        <v>16.0300136425648</v>
      </c>
      <c r="M31" s="129">
        <v>1380.8050000000001</v>
      </c>
      <c r="N31" s="129">
        <v>1319.4280000000001</v>
      </c>
      <c r="O31" s="129">
        <v>1327.972</v>
      </c>
      <c r="P31" s="129">
        <v>1430.8040000000001</v>
      </c>
      <c r="Q31" s="129">
        <v>1550.6880000000001</v>
      </c>
      <c r="R31" s="129">
        <v>1530.93</v>
      </c>
    </row>
    <row r="32" spans="1:29" x14ac:dyDescent="0.3">
      <c r="A32" s="121" t="s">
        <v>62</v>
      </c>
      <c r="B32" s="142">
        <v>16114.7</v>
      </c>
      <c r="C32" s="125">
        <v>16236.7</v>
      </c>
      <c r="D32" s="125">
        <v>15555.4</v>
      </c>
      <c r="E32" s="125">
        <v>15632.2</v>
      </c>
      <c r="F32" s="125">
        <v>16017.5</v>
      </c>
      <c r="G32" s="125">
        <v>16451.3</v>
      </c>
      <c r="H32" s="108">
        <f t="shared" si="14"/>
        <v>433.79999999999927</v>
      </c>
      <c r="I32" s="102">
        <f t="shared" si="15"/>
        <v>2.7082878102075809</v>
      </c>
      <c r="J32" s="108">
        <f t="shared" si="16"/>
        <v>214.59999999999854</v>
      </c>
      <c r="K32" s="102">
        <f t="shared" si="17"/>
        <v>1.3216971428923274</v>
      </c>
      <c r="M32" s="143">
        <f>SUM(M33:M34)</f>
        <v>16114.717000000001</v>
      </c>
      <c r="N32" s="143">
        <f t="shared" ref="N32:R32" si="19">SUM(N33:N34)</f>
        <v>16236.651</v>
      </c>
      <c r="O32" s="143">
        <f t="shared" si="19"/>
        <v>15555.41</v>
      </c>
      <c r="P32" s="143">
        <f t="shared" si="19"/>
        <v>15632.23</v>
      </c>
      <c r="Q32" s="143">
        <f t="shared" si="19"/>
        <v>16017.48</v>
      </c>
      <c r="R32" s="143">
        <f t="shared" si="19"/>
        <v>16451.287</v>
      </c>
      <c r="T32" s="130"/>
      <c r="U32" s="130"/>
      <c r="V32" s="130"/>
      <c r="W32" s="130"/>
      <c r="X32" s="130"/>
      <c r="Y32" s="130"/>
      <c r="AA32" s="152" t="s">
        <v>65</v>
      </c>
      <c r="AC32" s="152" t="s">
        <v>65</v>
      </c>
    </row>
    <row r="33" spans="1:29" x14ac:dyDescent="0.3">
      <c r="A33" s="149" t="s">
        <v>63</v>
      </c>
      <c r="B33" s="146">
        <v>4691</v>
      </c>
      <c r="C33" s="153">
        <v>4710.2</v>
      </c>
      <c r="D33" s="153">
        <v>4374.3999999999996</v>
      </c>
      <c r="E33" s="153">
        <v>4309.3999999999996</v>
      </c>
      <c r="F33" s="153">
        <v>4542.1000000000004</v>
      </c>
      <c r="G33" s="154">
        <v>4701</v>
      </c>
      <c r="H33" s="160">
        <f t="shared" si="14"/>
        <v>158.89999999999964</v>
      </c>
      <c r="I33" s="157">
        <f t="shared" si="15"/>
        <v>3.4983818057726519</v>
      </c>
      <c r="J33" s="160">
        <f t="shared" si="16"/>
        <v>-9.1999999999998181</v>
      </c>
      <c r="K33" s="157">
        <f t="shared" si="17"/>
        <v>-0.19532079317226059</v>
      </c>
      <c r="M33" s="129">
        <v>4690.97</v>
      </c>
      <c r="N33" s="129">
        <v>4710.1530000000002</v>
      </c>
      <c r="O33" s="129">
        <v>4374.3990000000003</v>
      </c>
      <c r="P33" s="129">
        <v>4309.4350000000004</v>
      </c>
      <c r="Q33" s="129">
        <v>4542.0519999999997</v>
      </c>
      <c r="R33" s="129">
        <v>4700.9769999999999</v>
      </c>
    </row>
    <row r="34" spans="1:29" x14ac:dyDescent="0.3">
      <c r="A34" s="149" t="s">
        <v>59</v>
      </c>
      <c r="B34" s="146">
        <v>11423.7</v>
      </c>
      <c r="C34" s="153">
        <v>11526.5</v>
      </c>
      <c r="D34" s="153">
        <v>11181</v>
      </c>
      <c r="E34" s="153">
        <v>11322.8</v>
      </c>
      <c r="F34" s="153">
        <v>11475.4</v>
      </c>
      <c r="G34" s="154">
        <v>11750.3</v>
      </c>
      <c r="H34" s="160">
        <f t="shared" si="14"/>
        <v>274.89999999999964</v>
      </c>
      <c r="I34" s="157">
        <f t="shared" si="15"/>
        <v>2.3955591961935934</v>
      </c>
      <c r="J34" s="160">
        <f t="shared" si="16"/>
        <v>223.79999999999927</v>
      </c>
      <c r="K34" s="157">
        <f t="shared" si="17"/>
        <v>1.9416128052747954</v>
      </c>
      <c r="M34" s="129">
        <v>11423.746999999999</v>
      </c>
      <c r="N34" s="129">
        <v>11526.498</v>
      </c>
      <c r="O34" s="129">
        <v>11181.011</v>
      </c>
      <c r="P34" s="129">
        <v>11322.795</v>
      </c>
      <c r="Q34" s="129">
        <v>11475.428</v>
      </c>
      <c r="R34" s="129">
        <v>11750.31</v>
      </c>
      <c r="T34" s="131"/>
      <c r="V34" s="131"/>
    </row>
    <row r="35" spans="1:29" ht="17.25" thickBot="1" x14ac:dyDescent="0.35">
      <c r="A35" s="122" t="s">
        <v>46</v>
      </c>
      <c r="B35" s="138">
        <v>22958.7</v>
      </c>
      <c r="C35" s="139">
        <v>23109.4</v>
      </c>
      <c r="D35" s="139">
        <v>22385.3</v>
      </c>
      <c r="E35" s="139">
        <v>22554</v>
      </c>
      <c r="F35" s="139">
        <v>23099.4</v>
      </c>
      <c r="G35" s="140">
        <v>23579.9</v>
      </c>
      <c r="H35" s="109">
        <f t="shared" si="14"/>
        <v>480.5</v>
      </c>
      <c r="I35" s="111">
        <f t="shared" si="15"/>
        <v>2.0801406097128066</v>
      </c>
      <c r="J35" s="109">
        <f t="shared" si="16"/>
        <v>470.5</v>
      </c>
      <c r="K35" s="111">
        <f t="shared" si="17"/>
        <v>2.0359680476342961</v>
      </c>
      <c r="M35" s="143">
        <f>M28+M29+M32</f>
        <v>22958.73</v>
      </c>
      <c r="N35" s="143">
        <f t="shared" ref="N35:R35" si="20">N28+N29+N32</f>
        <v>23109.404999999999</v>
      </c>
      <c r="O35" s="143">
        <f t="shared" si="20"/>
        <v>22385.256999999998</v>
      </c>
      <c r="P35" s="143">
        <f t="shared" si="20"/>
        <v>22553.955000000002</v>
      </c>
      <c r="Q35" s="143">
        <f t="shared" si="20"/>
        <v>23099.39</v>
      </c>
      <c r="R35" s="143">
        <f t="shared" si="20"/>
        <v>23579.947</v>
      </c>
      <c r="T35" s="65"/>
      <c r="U35" s="65"/>
      <c r="V35" s="65"/>
      <c r="W35" s="65"/>
      <c r="X35" s="65"/>
      <c r="Y35" s="65"/>
      <c r="AA35" s="3" t="s">
        <v>65</v>
      </c>
      <c r="AC35" s="3" t="s">
        <v>65</v>
      </c>
    </row>
  </sheetData>
  <mergeCells count="14">
    <mergeCell ref="A4:A5"/>
    <mergeCell ref="H4:I4"/>
    <mergeCell ref="J4:K4"/>
    <mergeCell ref="B4:G4"/>
    <mergeCell ref="A1:K1"/>
    <mergeCell ref="A2:K2"/>
    <mergeCell ref="A15:A16"/>
    <mergeCell ref="B15:G15"/>
    <mergeCell ref="H15:I15"/>
    <mergeCell ref="J15:K15"/>
    <mergeCell ref="A26:A27"/>
    <mergeCell ref="B26:G26"/>
    <mergeCell ref="H26:I26"/>
    <mergeCell ref="J26:K26"/>
  </mergeCell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U51"/>
  <sheetViews>
    <sheetView zoomScaleNormal="100" workbookViewId="0">
      <selection activeCell="M9" sqref="M9"/>
    </sheetView>
  </sheetViews>
  <sheetFormatPr defaultColWidth="9.140625" defaultRowHeight="16.5" x14ac:dyDescent="0.3"/>
  <cols>
    <col min="1" max="11" width="9.140625" style="3"/>
    <col min="12" max="12" width="10.7109375" style="3" customWidth="1"/>
    <col min="13" max="16384" width="9.140625" style="3"/>
  </cols>
  <sheetData>
    <row r="1" spans="1:21" x14ac:dyDescent="0.3">
      <c r="A1" s="237" t="s">
        <v>20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2" spans="1:21" s="1" customFormat="1" ht="13.5" thickBot="1" x14ac:dyDescent="0.3">
      <c r="A2" s="1" t="s">
        <v>0</v>
      </c>
    </row>
    <row r="3" spans="1:21" s="1" customFormat="1" ht="17.25" thickBot="1" x14ac:dyDescent="0.35">
      <c r="A3" s="266" t="s">
        <v>21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8"/>
    </row>
    <row r="4" spans="1:21" s="1" customFormat="1" ht="17.25" thickBot="1" x14ac:dyDescent="0.35">
      <c r="A4" s="266" t="s">
        <v>22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8"/>
    </row>
    <row r="5" spans="1:21" s="1" customFormat="1" ht="17.25" thickBot="1" x14ac:dyDescent="0.35">
      <c r="A5" s="266" t="s">
        <v>23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8"/>
    </row>
    <row r="6" spans="1:21" ht="17.25" thickBot="1" x14ac:dyDescent="0.35">
      <c r="A6" s="266" t="s">
        <v>24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8"/>
    </row>
    <row r="7" spans="1:21" x14ac:dyDescent="0.3">
      <c r="A7" s="53"/>
      <c r="B7" s="261" t="s">
        <v>1</v>
      </c>
      <c r="C7" s="262"/>
      <c r="D7" s="262"/>
      <c r="E7" s="262"/>
      <c r="F7" s="262"/>
      <c r="G7" s="263"/>
      <c r="H7" s="269" t="s">
        <v>11</v>
      </c>
      <c r="I7" s="270"/>
      <c r="J7" s="270"/>
      <c r="K7" s="261"/>
      <c r="L7" s="261"/>
      <c r="M7" s="271"/>
      <c r="N7" s="269" t="s">
        <v>12</v>
      </c>
      <c r="O7" s="270"/>
      <c r="P7" s="270"/>
      <c r="Q7" s="261"/>
      <c r="R7" s="261"/>
      <c r="S7" s="271"/>
    </row>
    <row r="8" spans="1:21" x14ac:dyDescent="0.3">
      <c r="A8" s="54"/>
      <c r="B8" s="55">
        <v>2018</v>
      </c>
      <c r="C8" s="55">
        <v>2019</v>
      </c>
      <c r="D8" s="55">
        <v>2020</v>
      </c>
      <c r="E8" s="56">
        <v>2021</v>
      </c>
      <c r="F8" s="55">
        <v>2022</v>
      </c>
      <c r="G8" s="57">
        <v>2023</v>
      </c>
      <c r="H8" s="54">
        <v>2018</v>
      </c>
      <c r="I8" s="55">
        <v>2019</v>
      </c>
      <c r="J8" s="55">
        <v>2020</v>
      </c>
      <c r="K8" s="56">
        <v>2021</v>
      </c>
      <c r="L8" s="55">
        <v>2022</v>
      </c>
      <c r="M8" s="57">
        <v>2023</v>
      </c>
      <c r="N8" s="54">
        <v>2018</v>
      </c>
      <c r="O8" s="55">
        <v>2019</v>
      </c>
      <c r="P8" s="55">
        <v>2020</v>
      </c>
      <c r="Q8" s="56">
        <v>2021</v>
      </c>
      <c r="R8" s="55">
        <v>2022</v>
      </c>
      <c r="S8" s="57">
        <v>2023</v>
      </c>
    </row>
    <row r="9" spans="1:21" ht="15" customHeight="1" x14ac:dyDescent="0.3">
      <c r="A9" s="58" t="s">
        <v>3</v>
      </c>
      <c r="B9" s="12">
        <v>81</v>
      </c>
      <c r="C9" s="12">
        <v>83.6</v>
      </c>
      <c r="D9" s="12">
        <v>79.8</v>
      </c>
      <c r="E9" s="13">
        <v>81.5</v>
      </c>
      <c r="F9" s="12">
        <v>82.9</v>
      </c>
      <c r="G9" s="59">
        <v>82.3</v>
      </c>
      <c r="H9" s="58">
        <v>82.1</v>
      </c>
      <c r="I9" s="12">
        <v>82.3</v>
      </c>
      <c r="J9" s="12">
        <v>80.5</v>
      </c>
      <c r="K9" s="13">
        <v>81</v>
      </c>
      <c r="L9" s="12">
        <v>81.7</v>
      </c>
      <c r="M9" s="59">
        <v>82.6</v>
      </c>
      <c r="N9" s="58">
        <v>72.900000000000006</v>
      </c>
      <c r="O9" s="12">
        <v>73.3</v>
      </c>
      <c r="P9" s="12">
        <v>71.8</v>
      </c>
      <c r="Q9" s="13">
        <v>72.400000000000006</v>
      </c>
      <c r="R9" s="12">
        <v>74.7</v>
      </c>
      <c r="S9" s="59">
        <v>76</v>
      </c>
    </row>
    <row r="10" spans="1:21" ht="15" customHeight="1" x14ac:dyDescent="0.3">
      <c r="A10" s="58" t="s">
        <v>4</v>
      </c>
      <c r="B10" s="12">
        <v>64.900000000000006</v>
      </c>
      <c r="C10" s="12">
        <v>68</v>
      </c>
      <c r="D10" s="12">
        <v>65</v>
      </c>
      <c r="E10" s="13">
        <v>67.3</v>
      </c>
      <c r="F10" s="12">
        <v>68</v>
      </c>
      <c r="G10" s="59">
        <v>67.2</v>
      </c>
      <c r="H10" s="58">
        <v>66.900000000000006</v>
      </c>
      <c r="I10" s="12">
        <v>68.5</v>
      </c>
      <c r="J10" s="12">
        <v>65.900000000000006</v>
      </c>
      <c r="K10" s="13">
        <v>66.099999999999994</v>
      </c>
      <c r="L10" s="12">
        <v>67.900000000000006</v>
      </c>
      <c r="M10" s="59">
        <v>69.099999999999994</v>
      </c>
      <c r="N10" s="58">
        <v>53.2</v>
      </c>
      <c r="O10" s="12">
        <v>53.9</v>
      </c>
      <c r="P10" s="12">
        <v>52.1</v>
      </c>
      <c r="Q10" s="13">
        <v>53.2</v>
      </c>
      <c r="R10" s="12">
        <v>55</v>
      </c>
      <c r="S10" s="59">
        <v>56.5</v>
      </c>
    </row>
    <row r="11" spans="1:21" ht="15" customHeight="1" x14ac:dyDescent="0.3">
      <c r="A11" s="58" t="s">
        <v>7</v>
      </c>
      <c r="B11" s="12">
        <v>72.900000000000006</v>
      </c>
      <c r="C11" s="12">
        <v>75.7</v>
      </c>
      <c r="D11" s="12">
        <v>72.3</v>
      </c>
      <c r="E11" s="13">
        <v>74.400000000000006</v>
      </c>
      <c r="F11" s="12">
        <v>75.5</v>
      </c>
      <c r="G11" s="59">
        <v>74.7</v>
      </c>
      <c r="H11" s="58">
        <v>74.400000000000006</v>
      </c>
      <c r="I11" s="12">
        <v>75.400000000000006</v>
      </c>
      <c r="J11" s="12">
        <v>73.2</v>
      </c>
      <c r="K11" s="13">
        <v>73.5</v>
      </c>
      <c r="L11" s="12">
        <v>74.8</v>
      </c>
      <c r="M11" s="59">
        <v>75.900000000000006</v>
      </c>
      <c r="N11" s="58">
        <v>63</v>
      </c>
      <c r="O11" s="12">
        <v>63.5</v>
      </c>
      <c r="P11" s="12">
        <v>61.9</v>
      </c>
      <c r="Q11" s="13">
        <v>62.7</v>
      </c>
      <c r="R11" s="12">
        <v>64.8</v>
      </c>
      <c r="S11" s="59">
        <v>66.3</v>
      </c>
    </row>
    <row r="12" spans="1:21" ht="15.75" customHeight="1" thickBot="1" x14ac:dyDescent="0.35">
      <c r="A12" s="60" t="s">
        <v>6</v>
      </c>
      <c r="B12" s="61">
        <f>B10-B9</f>
        <v>-16.099999999999994</v>
      </c>
      <c r="C12" s="61">
        <f t="shared" ref="C12:P12" si="0">C10-C9</f>
        <v>-15.599999999999994</v>
      </c>
      <c r="D12" s="61">
        <f t="shared" si="0"/>
        <v>-14.799999999999997</v>
      </c>
      <c r="E12" s="62">
        <v>-14.200000000000003</v>
      </c>
      <c r="F12" s="61">
        <f>F10-F9</f>
        <v>-14.900000000000006</v>
      </c>
      <c r="G12" s="63">
        <v>-15.1</v>
      </c>
      <c r="H12" s="61">
        <f>H10-H9</f>
        <v>-15.199999999999989</v>
      </c>
      <c r="I12" s="61">
        <f t="shared" si="0"/>
        <v>-13.799999999999997</v>
      </c>
      <c r="J12" s="61">
        <f t="shared" si="0"/>
        <v>-14.599999999999994</v>
      </c>
      <c r="K12" s="62">
        <v>-14.900000000000006</v>
      </c>
      <c r="L12" s="61">
        <f>L10-L9</f>
        <v>-13.799999999999997</v>
      </c>
      <c r="M12" s="63">
        <v>-13.5</v>
      </c>
      <c r="N12" s="61">
        <f>N10-N9</f>
        <v>-19.700000000000003</v>
      </c>
      <c r="O12" s="61">
        <f t="shared" si="0"/>
        <v>-19.399999999999999</v>
      </c>
      <c r="P12" s="61">
        <f t="shared" si="0"/>
        <v>-19.699999999999996</v>
      </c>
      <c r="Q12" s="62">
        <v>-19.200000000000003</v>
      </c>
      <c r="R12" s="61">
        <f t="shared" ref="R12" si="1">R10-R9</f>
        <v>-19.700000000000003</v>
      </c>
      <c r="S12" s="63">
        <v>-19.5</v>
      </c>
    </row>
    <row r="14" spans="1:21" ht="17.25" thickBot="1" x14ac:dyDescent="0.35">
      <c r="T14" s="64"/>
      <c r="U14" s="65"/>
    </row>
    <row r="15" spans="1:21" ht="17.25" customHeight="1" x14ac:dyDescent="0.3">
      <c r="L15" s="253" t="s">
        <v>52</v>
      </c>
      <c r="M15" s="255" t="s">
        <v>40</v>
      </c>
      <c r="N15" s="256"/>
      <c r="O15" s="257"/>
      <c r="P15" s="258" t="s">
        <v>41</v>
      </c>
      <c r="Q15" s="259"/>
      <c r="R15" s="260"/>
      <c r="T15" s="65"/>
    </row>
    <row r="16" spans="1:21" x14ac:dyDescent="0.3">
      <c r="L16" s="254"/>
      <c r="M16" s="106" t="s">
        <v>53</v>
      </c>
      <c r="N16" s="104" t="s">
        <v>54</v>
      </c>
      <c r="O16" s="107" t="s">
        <v>55</v>
      </c>
      <c r="P16" s="112" t="s">
        <v>53</v>
      </c>
      <c r="Q16" s="113" t="s">
        <v>54</v>
      </c>
      <c r="R16" s="118" t="s">
        <v>55</v>
      </c>
      <c r="U16" s="65"/>
    </row>
    <row r="17" spans="1:21" x14ac:dyDescent="0.3">
      <c r="L17" s="80" t="s">
        <v>3</v>
      </c>
      <c r="M17" s="108">
        <f>G9-F9</f>
        <v>-0.60000000000000853</v>
      </c>
      <c r="N17" s="52">
        <f>M9-L9</f>
        <v>0.89999999999999147</v>
      </c>
      <c r="O17" s="102">
        <f>S9-R9</f>
        <v>1.2999999999999972</v>
      </c>
      <c r="P17" s="114">
        <f>G9-C9</f>
        <v>-1.2999999999999972</v>
      </c>
      <c r="Q17" s="115">
        <f>M9-I9</f>
        <v>0.29999999999999716</v>
      </c>
      <c r="R17" s="119">
        <f>S9-O9</f>
        <v>2.7000000000000028</v>
      </c>
      <c r="U17" s="65"/>
    </row>
    <row r="18" spans="1:21" x14ac:dyDescent="0.3">
      <c r="L18" s="80" t="s">
        <v>4</v>
      </c>
      <c r="M18" s="108">
        <f t="shared" ref="M18:M19" si="2">G10-F10</f>
        <v>-0.79999999999999716</v>
      </c>
      <c r="N18" s="52">
        <f t="shared" ref="N18:N19" si="3">M10-L10</f>
        <v>1.1999999999999886</v>
      </c>
      <c r="O18" s="102">
        <f t="shared" ref="O18:O19" si="4">S10-R10</f>
        <v>1.5</v>
      </c>
      <c r="P18" s="114">
        <f t="shared" ref="P18:P19" si="5">G10-C10</f>
        <v>-0.79999999999999716</v>
      </c>
      <c r="Q18" s="115">
        <f t="shared" ref="Q18:Q19" si="6">M10-I10</f>
        <v>0.59999999999999432</v>
      </c>
      <c r="R18" s="119">
        <f t="shared" ref="R18:R19" si="7">S10-O10</f>
        <v>2.6000000000000014</v>
      </c>
      <c r="U18" s="65"/>
    </row>
    <row r="19" spans="1:21" x14ac:dyDescent="0.3">
      <c r="L19" s="80" t="s">
        <v>7</v>
      </c>
      <c r="M19" s="108">
        <f t="shared" si="2"/>
        <v>-0.79999999999999716</v>
      </c>
      <c r="N19" s="52">
        <f t="shared" si="3"/>
        <v>1.1000000000000085</v>
      </c>
      <c r="O19" s="102">
        <f t="shared" si="4"/>
        <v>1.5</v>
      </c>
      <c r="P19" s="114">
        <f t="shared" si="5"/>
        <v>-1</v>
      </c>
      <c r="Q19" s="115">
        <f t="shared" si="6"/>
        <v>0.5</v>
      </c>
      <c r="R19" s="119">
        <f t="shared" si="7"/>
        <v>2.7999999999999972</v>
      </c>
    </row>
    <row r="20" spans="1:21" ht="17.25" thickBot="1" x14ac:dyDescent="0.35">
      <c r="L20" s="81" t="s">
        <v>56</v>
      </c>
      <c r="M20" s="109">
        <f>ABS(G12)- ABS(F12)</f>
        <v>0.19999999999999396</v>
      </c>
      <c r="N20" s="110">
        <f t="shared" ref="N20:R20" si="8">ABS(H12)- ABS(G12)</f>
        <v>9.9999999999988987E-2</v>
      </c>
      <c r="O20" s="111">
        <f t="shared" si="8"/>
        <v>-1.3999999999999915</v>
      </c>
      <c r="P20" s="116">
        <f t="shared" si="8"/>
        <v>0.79999999999999716</v>
      </c>
      <c r="Q20" s="117">
        <f t="shared" si="8"/>
        <v>0.30000000000001137</v>
      </c>
      <c r="R20" s="120">
        <f t="shared" si="8"/>
        <v>-1.1000000000000085</v>
      </c>
    </row>
    <row r="21" spans="1:21" x14ac:dyDescent="0.3">
      <c r="L21" s="20"/>
    </row>
    <row r="29" spans="1:21" x14ac:dyDescent="0.3">
      <c r="A29" s="237" t="s">
        <v>25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"/>
    </row>
    <row r="30" spans="1:21" s="1" customFormat="1" ht="12.75" x14ac:dyDescent="0.25">
      <c r="A30" s="1" t="s">
        <v>0</v>
      </c>
    </row>
    <row r="31" spans="1:21" ht="17.25" thickBot="1" x14ac:dyDescent="0.35"/>
    <row r="32" spans="1:21" s="1" customFormat="1" ht="17.25" thickBot="1" x14ac:dyDescent="0.35">
      <c r="A32" s="266" t="s">
        <v>21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8"/>
    </row>
    <row r="33" spans="1:19" s="1" customFormat="1" ht="17.25" thickBot="1" x14ac:dyDescent="0.35">
      <c r="A33" s="266" t="s">
        <v>22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8"/>
    </row>
    <row r="34" spans="1:19" s="1" customFormat="1" ht="17.25" thickBot="1" x14ac:dyDescent="0.35">
      <c r="A34" s="266" t="s">
        <v>23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8"/>
    </row>
    <row r="35" spans="1:19" ht="17.25" thickBot="1" x14ac:dyDescent="0.35">
      <c r="A35" s="266" t="s">
        <v>26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8"/>
    </row>
    <row r="36" spans="1:19" x14ac:dyDescent="0.3">
      <c r="A36" s="53"/>
      <c r="B36" s="261" t="s">
        <v>1</v>
      </c>
      <c r="C36" s="262"/>
      <c r="D36" s="262"/>
      <c r="E36" s="262"/>
      <c r="F36" s="262"/>
      <c r="G36" s="263"/>
      <c r="H36" s="264" t="s">
        <v>11</v>
      </c>
      <c r="I36" s="262"/>
      <c r="J36" s="262"/>
      <c r="K36" s="262"/>
      <c r="L36" s="262"/>
      <c r="M36" s="263"/>
      <c r="N36" s="262" t="s">
        <v>12</v>
      </c>
      <c r="O36" s="262"/>
      <c r="P36" s="262"/>
      <c r="Q36" s="262"/>
      <c r="R36" s="262"/>
      <c r="S36" s="263"/>
    </row>
    <row r="37" spans="1:19" x14ac:dyDescent="0.3">
      <c r="A37" s="54"/>
      <c r="B37" s="55">
        <v>2018</v>
      </c>
      <c r="C37" s="55">
        <v>2019</v>
      </c>
      <c r="D37" s="55">
        <v>2020</v>
      </c>
      <c r="E37" s="55">
        <v>2021</v>
      </c>
      <c r="F37" s="55">
        <v>2022</v>
      </c>
      <c r="G37" s="57">
        <v>2023</v>
      </c>
      <c r="H37" s="54">
        <v>2018</v>
      </c>
      <c r="I37" s="55">
        <v>2019</v>
      </c>
      <c r="J37" s="55">
        <v>2020</v>
      </c>
      <c r="K37" s="55">
        <v>2021</v>
      </c>
      <c r="L37" s="55">
        <v>2022</v>
      </c>
      <c r="M37" s="57">
        <v>2023</v>
      </c>
      <c r="N37" s="67">
        <v>2018</v>
      </c>
      <c r="O37" s="55">
        <v>2019</v>
      </c>
      <c r="P37" s="55">
        <v>2020</v>
      </c>
      <c r="Q37" s="55">
        <v>2021</v>
      </c>
      <c r="R37" s="55">
        <v>2022</v>
      </c>
      <c r="S37" s="57">
        <v>2023</v>
      </c>
    </row>
    <row r="38" spans="1:19" x14ac:dyDescent="0.3">
      <c r="A38" s="58" t="s">
        <v>3</v>
      </c>
      <c r="B38" s="12">
        <v>42.7</v>
      </c>
      <c r="C38" s="12">
        <v>38.6</v>
      </c>
      <c r="D38" s="12">
        <v>37.5</v>
      </c>
      <c r="E38" s="12">
        <v>42.5</v>
      </c>
      <c r="F38" s="12">
        <v>49.1</v>
      </c>
      <c r="G38" s="59">
        <v>42.6</v>
      </c>
      <c r="H38" s="58">
        <v>45.3</v>
      </c>
      <c r="I38" s="12">
        <v>45.7</v>
      </c>
      <c r="J38" s="12">
        <v>43.5</v>
      </c>
      <c r="K38" s="12">
        <v>42.5</v>
      </c>
      <c r="L38" s="12">
        <v>46</v>
      </c>
      <c r="M38" s="59">
        <v>47.2</v>
      </c>
      <c r="N38" s="68">
        <v>34.9</v>
      </c>
      <c r="O38" s="12">
        <v>35.799999999999997</v>
      </c>
      <c r="P38" s="12">
        <v>34.1</v>
      </c>
      <c r="Q38" s="12">
        <v>35.5</v>
      </c>
      <c r="R38" s="12">
        <v>38.299999999999997</v>
      </c>
      <c r="S38" s="59">
        <v>39.700000000000003</v>
      </c>
    </row>
    <row r="39" spans="1:19" x14ac:dyDescent="0.3">
      <c r="A39" s="58" t="s">
        <v>4</v>
      </c>
      <c r="B39" s="12">
        <v>31.4</v>
      </c>
      <c r="C39" s="12">
        <v>42.5</v>
      </c>
      <c r="D39" s="12">
        <v>35.299999999999997</v>
      </c>
      <c r="E39" s="12">
        <v>36.1</v>
      </c>
      <c r="F39" s="12">
        <v>34.6</v>
      </c>
      <c r="G39" s="59">
        <v>37.200000000000003</v>
      </c>
      <c r="H39" s="58">
        <v>32.5</v>
      </c>
      <c r="I39" s="12">
        <v>35.6</v>
      </c>
      <c r="J39" s="12">
        <v>31.7</v>
      </c>
      <c r="K39" s="12">
        <v>32.700000000000003</v>
      </c>
      <c r="L39" s="12">
        <v>37.299999999999997</v>
      </c>
      <c r="M39" s="59">
        <v>36.4</v>
      </c>
      <c r="N39" s="68">
        <v>26.4</v>
      </c>
      <c r="O39" s="12">
        <v>27.4</v>
      </c>
      <c r="P39" s="12">
        <v>24.7</v>
      </c>
      <c r="Q39" s="12">
        <v>26.4</v>
      </c>
      <c r="R39" s="12">
        <v>29</v>
      </c>
      <c r="S39" s="59">
        <v>29.3</v>
      </c>
    </row>
    <row r="40" spans="1:19" x14ac:dyDescent="0.3">
      <c r="A40" s="58" t="s">
        <v>7</v>
      </c>
      <c r="B40" s="12">
        <v>37.200000000000003</v>
      </c>
      <c r="C40" s="12">
        <v>40.5</v>
      </c>
      <c r="D40" s="12">
        <v>36.4</v>
      </c>
      <c r="E40" s="12">
        <v>39.4</v>
      </c>
      <c r="F40" s="12">
        <v>42.1</v>
      </c>
      <c r="G40" s="59">
        <v>40</v>
      </c>
      <c r="H40" s="58">
        <v>39.1</v>
      </c>
      <c r="I40" s="12">
        <v>40.799999999999997</v>
      </c>
      <c r="J40" s="12">
        <v>37.799999999999997</v>
      </c>
      <c r="K40" s="12">
        <v>37.799999999999997</v>
      </c>
      <c r="L40" s="12">
        <v>41.8</v>
      </c>
      <c r="M40" s="59">
        <v>42</v>
      </c>
      <c r="N40" s="68">
        <v>30.8</v>
      </c>
      <c r="O40" s="12">
        <v>31.7</v>
      </c>
      <c r="P40" s="12">
        <v>29.5</v>
      </c>
      <c r="Q40" s="12">
        <v>31.1</v>
      </c>
      <c r="R40" s="12">
        <v>33.799999999999997</v>
      </c>
      <c r="S40" s="59">
        <v>34.700000000000003</v>
      </c>
    </row>
    <row r="41" spans="1:19" ht="17.25" thickBot="1" x14ac:dyDescent="0.35">
      <c r="A41" s="60" t="s">
        <v>6</v>
      </c>
      <c r="B41" s="69">
        <f t="shared" ref="B41:R41" si="9">B39-B38</f>
        <v>-11.300000000000004</v>
      </c>
      <c r="C41" s="69">
        <f t="shared" si="9"/>
        <v>3.8999999999999986</v>
      </c>
      <c r="D41" s="69">
        <f t="shared" si="9"/>
        <v>-2.2000000000000028</v>
      </c>
      <c r="E41" s="69">
        <f t="shared" si="9"/>
        <v>-6.3999999999999986</v>
      </c>
      <c r="F41" s="69">
        <f t="shared" si="9"/>
        <v>-14.5</v>
      </c>
      <c r="G41" s="70">
        <v>-5.5</v>
      </c>
      <c r="H41" s="71">
        <f t="shared" si="9"/>
        <v>-12.799999999999997</v>
      </c>
      <c r="I41" s="69">
        <f t="shared" si="9"/>
        <v>-10.100000000000001</v>
      </c>
      <c r="J41" s="69">
        <f t="shared" si="9"/>
        <v>-11.8</v>
      </c>
      <c r="K41" s="69">
        <f t="shared" si="9"/>
        <v>-9.7999999999999972</v>
      </c>
      <c r="L41" s="69">
        <f t="shared" si="9"/>
        <v>-8.7000000000000028</v>
      </c>
      <c r="M41" s="70">
        <v>-10.8</v>
      </c>
      <c r="N41" s="72">
        <f t="shared" si="9"/>
        <v>-8.5</v>
      </c>
      <c r="O41" s="69">
        <f t="shared" si="9"/>
        <v>-8.3999999999999986</v>
      </c>
      <c r="P41" s="69">
        <f t="shared" si="9"/>
        <v>-9.4000000000000021</v>
      </c>
      <c r="Q41" s="69">
        <f t="shared" si="9"/>
        <v>-9.1000000000000014</v>
      </c>
      <c r="R41" s="69">
        <f t="shared" si="9"/>
        <v>-9.2999999999999972</v>
      </c>
      <c r="S41" s="70">
        <v>-10.5</v>
      </c>
    </row>
    <row r="43" spans="1:19" ht="17.25" thickBot="1" x14ac:dyDescent="0.35"/>
    <row r="44" spans="1:19" x14ac:dyDescent="0.3">
      <c r="L44" s="253" t="s">
        <v>52</v>
      </c>
      <c r="M44" s="255" t="s">
        <v>40</v>
      </c>
      <c r="N44" s="256"/>
      <c r="O44" s="257"/>
      <c r="P44" s="258" t="s">
        <v>41</v>
      </c>
      <c r="Q44" s="259"/>
      <c r="R44" s="260"/>
    </row>
    <row r="45" spans="1:19" x14ac:dyDescent="0.3">
      <c r="L45" s="254"/>
      <c r="M45" s="106" t="s">
        <v>53</v>
      </c>
      <c r="N45" s="104" t="s">
        <v>54</v>
      </c>
      <c r="O45" s="107" t="s">
        <v>55</v>
      </c>
      <c r="P45" s="112" t="s">
        <v>53</v>
      </c>
      <c r="Q45" s="113" t="s">
        <v>54</v>
      </c>
      <c r="R45" s="118" t="s">
        <v>55</v>
      </c>
    </row>
    <row r="46" spans="1:19" x14ac:dyDescent="0.3">
      <c r="L46" s="80" t="s">
        <v>3</v>
      </c>
      <c r="M46" s="108">
        <f>G38-F38</f>
        <v>-6.5</v>
      </c>
      <c r="N46" s="52">
        <f>M38-L38</f>
        <v>1.2000000000000028</v>
      </c>
      <c r="O46" s="102">
        <f>S38-R38</f>
        <v>1.4000000000000057</v>
      </c>
      <c r="P46" s="114">
        <f>G38-C38</f>
        <v>4</v>
      </c>
      <c r="Q46" s="115">
        <f>M38-I38</f>
        <v>1.5</v>
      </c>
      <c r="R46" s="119">
        <f>S38-O38</f>
        <v>3.9000000000000057</v>
      </c>
    </row>
    <row r="47" spans="1:19" x14ac:dyDescent="0.3">
      <c r="L47" s="80" t="s">
        <v>4</v>
      </c>
      <c r="M47" s="108">
        <f t="shared" ref="M47:M48" si="10">G39-F39</f>
        <v>2.6000000000000014</v>
      </c>
      <c r="N47" s="52">
        <f t="shared" ref="N47:N48" si="11">M39-L39</f>
        <v>-0.89999999999999858</v>
      </c>
      <c r="O47" s="102">
        <f t="shared" ref="O47:O48" si="12">S39-R39</f>
        <v>0.30000000000000071</v>
      </c>
      <c r="P47" s="114">
        <f t="shared" ref="P47:P48" si="13">G39-C39</f>
        <v>-5.2999999999999972</v>
      </c>
      <c r="Q47" s="115">
        <f t="shared" ref="Q47:Q48" si="14">M39-I39</f>
        <v>0.79999999999999716</v>
      </c>
      <c r="R47" s="119">
        <f t="shared" ref="R47:R48" si="15">S39-O39</f>
        <v>1.9000000000000021</v>
      </c>
    </row>
    <row r="48" spans="1:19" x14ac:dyDescent="0.3">
      <c r="L48" s="80" t="s">
        <v>7</v>
      </c>
      <c r="M48" s="108">
        <f t="shared" si="10"/>
        <v>-2.1000000000000014</v>
      </c>
      <c r="N48" s="52">
        <f t="shared" si="11"/>
        <v>0.20000000000000284</v>
      </c>
      <c r="O48" s="102">
        <f t="shared" si="12"/>
        <v>0.90000000000000568</v>
      </c>
      <c r="P48" s="114">
        <f t="shared" si="13"/>
        <v>-0.5</v>
      </c>
      <c r="Q48" s="115">
        <f t="shared" si="14"/>
        <v>1.2000000000000028</v>
      </c>
      <c r="R48" s="119">
        <f t="shared" si="15"/>
        <v>3.0000000000000036</v>
      </c>
    </row>
    <row r="49" spans="12:18" ht="17.25" thickBot="1" x14ac:dyDescent="0.35">
      <c r="L49" s="81" t="s">
        <v>56</v>
      </c>
      <c r="M49" s="109">
        <f>ABS(G41)- ABS(F41)</f>
        <v>-9</v>
      </c>
      <c r="N49" s="110">
        <f t="shared" ref="N49" si="16">ABS(H41)- ABS(G41)</f>
        <v>7.2999999999999972</v>
      </c>
      <c r="O49" s="111">
        <f t="shared" ref="O49" si="17">ABS(I41)- ABS(H41)</f>
        <v>-2.6999999999999957</v>
      </c>
      <c r="P49" s="116">
        <f t="shared" ref="P49" si="18">ABS(J41)- ABS(I41)</f>
        <v>1.6999999999999993</v>
      </c>
      <c r="Q49" s="117">
        <f t="shared" ref="Q49" si="19">ABS(K41)- ABS(J41)</f>
        <v>-2.0000000000000036</v>
      </c>
      <c r="R49" s="120">
        <f t="shared" ref="R49" si="20">ABS(L41)- ABS(K41)</f>
        <v>-1.0999999999999943</v>
      </c>
    </row>
    <row r="50" spans="12:18" x14ac:dyDescent="0.3">
      <c r="L50" s="74">
        <f t="shared" ref="L50" si="21">G39-F39</f>
        <v>2.6000000000000014</v>
      </c>
    </row>
    <row r="51" spans="12:18" x14ac:dyDescent="0.3">
      <c r="L51" s="74">
        <f>G40-F40</f>
        <v>-2.1000000000000014</v>
      </c>
    </row>
  </sheetData>
  <mergeCells count="22">
    <mergeCell ref="B36:G36"/>
    <mergeCell ref="H36:M36"/>
    <mergeCell ref="N36:S36"/>
    <mergeCell ref="A1:S1"/>
    <mergeCell ref="A3:S3"/>
    <mergeCell ref="A4:S4"/>
    <mergeCell ref="A5:S5"/>
    <mergeCell ref="A6:S6"/>
    <mergeCell ref="B7:G7"/>
    <mergeCell ref="H7:M7"/>
    <mergeCell ref="N7:S7"/>
    <mergeCell ref="A29:Q29"/>
    <mergeCell ref="A32:S32"/>
    <mergeCell ref="A33:S33"/>
    <mergeCell ref="A34:S34"/>
    <mergeCell ref="A35:S35"/>
    <mergeCell ref="L44:L45"/>
    <mergeCell ref="M44:O44"/>
    <mergeCell ref="P44:R44"/>
    <mergeCell ref="L15:L16"/>
    <mergeCell ref="M15:O15"/>
    <mergeCell ref="P15:R15"/>
  </mergeCells>
  <pageMargins left="0.7" right="0.7" top="0.75" bottom="0.75" header="0.3" footer="0.3"/>
  <pageSetup paperSize="9" scale="74" fitToHeight="0" orientation="landscape" r:id="rId1"/>
  <rowBreaks count="1" manualBreakCount="1">
    <brk id="2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T50"/>
  <sheetViews>
    <sheetView zoomScaleNormal="100" workbookViewId="0">
      <selection sqref="A1:Q1"/>
    </sheetView>
  </sheetViews>
  <sheetFormatPr defaultColWidth="9.140625" defaultRowHeight="16.5" x14ac:dyDescent="0.3"/>
  <cols>
    <col min="1" max="16384" width="9.140625" style="3"/>
  </cols>
  <sheetData>
    <row r="1" spans="1:20" x14ac:dyDescent="0.3">
      <c r="A1" s="237" t="s">
        <v>27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"/>
    </row>
    <row r="2" spans="1:20" s="1" customFormat="1" ht="13.5" thickBot="1" x14ac:dyDescent="0.3">
      <c r="A2" s="1" t="s">
        <v>0</v>
      </c>
    </row>
    <row r="3" spans="1:20" s="1" customFormat="1" ht="17.25" thickBot="1" x14ac:dyDescent="0.35">
      <c r="A3" s="266" t="s">
        <v>21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8"/>
    </row>
    <row r="4" spans="1:20" s="1" customFormat="1" ht="17.25" thickBot="1" x14ac:dyDescent="0.35">
      <c r="A4" s="266" t="s">
        <v>22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8"/>
    </row>
    <row r="5" spans="1:20" s="1" customFormat="1" ht="17.25" thickBot="1" x14ac:dyDescent="0.35">
      <c r="A5" s="266" t="s">
        <v>28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8"/>
    </row>
    <row r="6" spans="1:20" ht="17.25" thickBot="1" x14ac:dyDescent="0.35">
      <c r="A6" s="266" t="s">
        <v>29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8"/>
    </row>
    <row r="7" spans="1:20" x14ac:dyDescent="0.3">
      <c r="A7" s="53"/>
      <c r="B7" s="264" t="s">
        <v>1</v>
      </c>
      <c r="C7" s="262"/>
      <c r="D7" s="262"/>
      <c r="E7" s="262"/>
      <c r="F7" s="262"/>
      <c r="G7" s="262"/>
      <c r="H7" s="264" t="s">
        <v>11</v>
      </c>
      <c r="I7" s="262"/>
      <c r="J7" s="262"/>
      <c r="K7" s="262"/>
      <c r="L7" s="262"/>
      <c r="M7" s="262"/>
      <c r="N7" s="264" t="s">
        <v>12</v>
      </c>
      <c r="O7" s="262"/>
      <c r="P7" s="262"/>
      <c r="Q7" s="262"/>
      <c r="R7" s="262"/>
      <c r="S7" s="263"/>
    </row>
    <row r="8" spans="1:20" x14ac:dyDescent="0.3">
      <c r="A8" s="75"/>
      <c r="B8" s="76">
        <v>2018</v>
      </c>
      <c r="C8" s="77">
        <v>2019</v>
      </c>
      <c r="D8" s="77">
        <v>2020</v>
      </c>
      <c r="E8" s="77">
        <v>2021</v>
      </c>
      <c r="F8" s="78">
        <v>2022</v>
      </c>
      <c r="G8" s="78">
        <v>2023</v>
      </c>
      <c r="H8" s="76">
        <v>2018</v>
      </c>
      <c r="I8" s="77">
        <v>2019</v>
      </c>
      <c r="J8" s="77">
        <v>2020</v>
      </c>
      <c r="K8" s="77">
        <v>2021</v>
      </c>
      <c r="L8" s="78">
        <v>2022</v>
      </c>
      <c r="M8" s="78">
        <v>2023</v>
      </c>
      <c r="N8" s="76">
        <v>2018</v>
      </c>
      <c r="O8" s="77">
        <v>2019</v>
      </c>
      <c r="P8" s="77">
        <v>2020</v>
      </c>
      <c r="Q8" s="77">
        <v>2021</v>
      </c>
      <c r="R8" s="77">
        <v>2022</v>
      </c>
      <c r="S8" s="79">
        <v>2023</v>
      </c>
    </row>
    <row r="9" spans="1:20" ht="15" customHeight="1" x14ac:dyDescent="0.3">
      <c r="A9" s="80" t="s">
        <v>3</v>
      </c>
      <c r="B9" s="58">
        <v>4.0999999999999996</v>
      </c>
      <c r="C9" s="12">
        <v>3.1</v>
      </c>
      <c r="D9" s="12">
        <v>4.7</v>
      </c>
      <c r="E9" s="12">
        <v>4.5999999999999996</v>
      </c>
      <c r="F9" s="13">
        <v>3.6</v>
      </c>
      <c r="G9" s="13">
        <v>3.5</v>
      </c>
      <c r="H9" s="58">
        <v>4.5999999999999996</v>
      </c>
      <c r="I9" s="12">
        <v>4.7</v>
      </c>
      <c r="J9" s="12">
        <v>5</v>
      </c>
      <c r="K9" s="12">
        <v>4</v>
      </c>
      <c r="L9" s="13">
        <v>4.0999999999999996</v>
      </c>
      <c r="M9" s="13">
        <v>3.9</v>
      </c>
      <c r="N9" s="58">
        <v>9.6999999999999993</v>
      </c>
      <c r="O9" s="12">
        <v>9.1</v>
      </c>
      <c r="P9" s="12">
        <v>8.6</v>
      </c>
      <c r="Q9" s="12">
        <v>8.6999999999999993</v>
      </c>
      <c r="R9" s="12">
        <v>7.1</v>
      </c>
      <c r="S9" s="59">
        <v>6.8</v>
      </c>
      <c r="T9" s="66"/>
    </row>
    <row r="10" spans="1:20" ht="15" customHeight="1" x14ac:dyDescent="0.3">
      <c r="A10" s="80" t="s">
        <v>4</v>
      </c>
      <c r="B10" s="58">
        <v>7.8</v>
      </c>
      <c r="C10" s="12">
        <v>6.3</v>
      </c>
      <c r="D10" s="12">
        <v>9.4</v>
      </c>
      <c r="E10" s="12">
        <v>8.1999999999999993</v>
      </c>
      <c r="F10" s="13">
        <v>7.6</v>
      </c>
      <c r="G10" s="13">
        <v>5.9</v>
      </c>
      <c r="H10" s="58">
        <v>7.3</v>
      </c>
      <c r="I10" s="12">
        <v>6.6</v>
      </c>
      <c r="J10" s="12">
        <v>7</v>
      </c>
      <c r="K10" s="12">
        <v>7.2</v>
      </c>
      <c r="L10" s="13">
        <v>6.2</v>
      </c>
      <c r="M10" s="13">
        <v>6.2</v>
      </c>
      <c r="N10" s="58">
        <v>11.7</v>
      </c>
      <c r="O10" s="12">
        <v>11.1</v>
      </c>
      <c r="P10" s="12">
        <v>10.4</v>
      </c>
      <c r="Q10" s="12">
        <v>10.6</v>
      </c>
      <c r="R10" s="12">
        <v>9.4</v>
      </c>
      <c r="S10" s="59">
        <v>8.8000000000000007</v>
      </c>
      <c r="T10" s="66"/>
    </row>
    <row r="11" spans="1:20" ht="15" customHeight="1" x14ac:dyDescent="0.3">
      <c r="A11" s="80" t="s">
        <v>7</v>
      </c>
      <c r="B11" s="58">
        <v>5.8</v>
      </c>
      <c r="C11" s="12">
        <v>4.5999999999999996</v>
      </c>
      <c r="D11" s="12">
        <v>6.9</v>
      </c>
      <c r="E11" s="12">
        <v>6.2</v>
      </c>
      <c r="F11" s="13">
        <v>5.4</v>
      </c>
      <c r="G11" s="13">
        <v>4.5999999999999996</v>
      </c>
      <c r="H11" s="58">
        <v>5.8</v>
      </c>
      <c r="I11" s="12">
        <v>5.6</v>
      </c>
      <c r="J11" s="12">
        <v>5.9</v>
      </c>
      <c r="K11" s="12">
        <v>5.5</v>
      </c>
      <c r="L11" s="13">
        <v>5</v>
      </c>
      <c r="M11" s="13">
        <v>5</v>
      </c>
      <c r="N11" s="58">
        <v>10.6</v>
      </c>
      <c r="O11" s="12">
        <v>9.9</v>
      </c>
      <c r="P11" s="12">
        <v>9.3000000000000007</v>
      </c>
      <c r="Q11" s="12">
        <v>9.5</v>
      </c>
      <c r="R11" s="12">
        <v>8.1</v>
      </c>
      <c r="S11" s="59">
        <v>7.7</v>
      </c>
      <c r="T11" s="66"/>
    </row>
    <row r="12" spans="1:20" ht="15.75" customHeight="1" thickBot="1" x14ac:dyDescent="0.35">
      <c r="A12" s="81" t="s">
        <v>6</v>
      </c>
      <c r="B12" s="60">
        <f>B10-B9</f>
        <v>3.7</v>
      </c>
      <c r="C12" s="61">
        <f t="shared" ref="C12:R12" si="0">C10-C9</f>
        <v>3.1999999999999997</v>
      </c>
      <c r="D12" s="61">
        <f t="shared" si="0"/>
        <v>4.7</v>
      </c>
      <c r="E12" s="61">
        <f t="shared" si="0"/>
        <v>3.5999999999999996</v>
      </c>
      <c r="F12" s="62">
        <f t="shared" si="0"/>
        <v>3.9999999999999996</v>
      </c>
      <c r="G12" s="62">
        <v>2.4</v>
      </c>
      <c r="H12" s="60">
        <f>H10-H9</f>
        <v>2.7</v>
      </c>
      <c r="I12" s="61">
        <f t="shared" si="0"/>
        <v>1.8999999999999995</v>
      </c>
      <c r="J12" s="61">
        <f t="shared" si="0"/>
        <v>2</v>
      </c>
      <c r="K12" s="61">
        <f t="shared" si="0"/>
        <v>3.2</v>
      </c>
      <c r="L12" s="62">
        <f t="shared" si="0"/>
        <v>2.1000000000000005</v>
      </c>
      <c r="M12" s="62">
        <v>2.4</v>
      </c>
      <c r="N12" s="60">
        <f>N10-N9</f>
        <v>2</v>
      </c>
      <c r="O12" s="61">
        <f t="shared" si="0"/>
        <v>2</v>
      </c>
      <c r="P12" s="61">
        <f t="shared" si="0"/>
        <v>1.8000000000000007</v>
      </c>
      <c r="Q12" s="61">
        <f t="shared" si="0"/>
        <v>1.9000000000000004</v>
      </c>
      <c r="R12" s="69">
        <f t="shared" si="0"/>
        <v>2.3000000000000007</v>
      </c>
      <c r="S12" s="70">
        <v>2</v>
      </c>
      <c r="T12" s="66"/>
    </row>
    <row r="14" spans="1:20" ht="17.25" thickBot="1" x14ac:dyDescent="0.35"/>
    <row r="15" spans="1:20" x14ac:dyDescent="0.3">
      <c r="L15" s="253" t="s">
        <v>52</v>
      </c>
      <c r="M15" s="255" t="s">
        <v>40</v>
      </c>
      <c r="N15" s="256"/>
      <c r="O15" s="257"/>
      <c r="P15" s="258" t="s">
        <v>41</v>
      </c>
      <c r="Q15" s="259"/>
      <c r="R15" s="260"/>
    </row>
    <row r="16" spans="1:20" x14ac:dyDescent="0.3">
      <c r="L16" s="254"/>
      <c r="M16" s="106" t="s">
        <v>53</v>
      </c>
      <c r="N16" s="104" t="s">
        <v>54</v>
      </c>
      <c r="O16" s="107" t="s">
        <v>55</v>
      </c>
      <c r="P16" s="112" t="s">
        <v>53</v>
      </c>
      <c r="Q16" s="113" t="s">
        <v>54</v>
      </c>
      <c r="R16" s="118" t="s">
        <v>55</v>
      </c>
    </row>
    <row r="17" spans="1:18" x14ac:dyDescent="0.3">
      <c r="L17" s="80" t="s">
        <v>3</v>
      </c>
      <c r="M17" s="108">
        <f>G9-F9</f>
        <v>-0.10000000000000009</v>
      </c>
      <c r="N17" s="52">
        <f>M9-L9</f>
        <v>-0.19999999999999973</v>
      </c>
      <c r="O17" s="102">
        <f>S9-R9</f>
        <v>-0.29999999999999982</v>
      </c>
      <c r="P17" s="114">
        <f>G9-C9</f>
        <v>0.39999999999999991</v>
      </c>
      <c r="Q17" s="115">
        <f>M9-I9</f>
        <v>-0.80000000000000027</v>
      </c>
      <c r="R17" s="119">
        <f>S9-O9</f>
        <v>-2.2999999999999998</v>
      </c>
    </row>
    <row r="18" spans="1:18" x14ac:dyDescent="0.3">
      <c r="L18" s="80" t="s">
        <v>4</v>
      </c>
      <c r="M18" s="108">
        <f t="shared" ref="M18:M19" si="1">G10-F10</f>
        <v>-1.6999999999999993</v>
      </c>
      <c r="N18" s="52">
        <f t="shared" ref="N18:N19" si="2">M10-L10</f>
        <v>0</v>
      </c>
      <c r="O18" s="102">
        <f t="shared" ref="O18:O19" si="3">S10-R10</f>
        <v>-0.59999999999999964</v>
      </c>
      <c r="P18" s="114">
        <f t="shared" ref="P18:P19" si="4">G10-C10</f>
        <v>-0.39999999999999947</v>
      </c>
      <c r="Q18" s="115">
        <f t="shared" ref="Q18:Q19" si="5">M10-I10</f>
        <v>-0.39999999999999947</v>
      </c>
      <c r="R18" s="119">
        <f t="shared" ref="R18:R19" si="6">S10-O10</f>
        <v>-2.2999999999999989</v>
      </c>
    </row>
    <row r="19" spans="1:18" x14ac:dyDescent="0.3">
      <c r="L19" s="80" t="s">
        <v>7</v>
      </c>
      <c r="M19" s="108">
        <f t="shared" si="1"/>
        <v>-0.80000000000000071</v>
      </c>
      <c r="N19" s="52">
        <f t="shared" si="2"/>
        <v>0</v>
      </c>
      <c r="O19" s="102">
        <f t="shared" si="3"/>
        <v>-0.39999999999999947</v>
      </c>
      <c r="P19" s="114">
        <f t="shared" si="4"/>
        <v>0</v>
      </c>
      <c r="Q19" s="115">
        <f t="shared" si="5"/>
        <v>-0.59999999999999964</v>
      </c>
      <c r="R19" s="119">
        <f t="shared" si="6"/>
        <v>-2.2000000000000002</v>
      </c>
    </row>
    <row r="20" spans="1:18" ht="17.25" thickBot="1" x14ac:dyDescent="0.35">
      <c r="L20" s="81" t="s">
        <v>56</v>
      </c>
      <c r="M20" s="109">
        <f>ABS(G12)- ABS(F12)</f>
        <v>-1.5999999999999996</v>
      </c>
      <c r="N20" s="110">
        <f t="shared" ref="N20:R20" si="7">ABS(H12)- ABS(G12)</f>
        <v>0.30000000000000027</v>
      </c>
      <c r="O20" s="111">
        <f t="shared" si="7"/>
        <v>-0.80000000000000071</v>
      </c>
      <c r="P20" s="116">
        <f t="shared" si="7"/>
        <v>0.10000000000000053</v>
      </c>
      <c r="Q20" s="117">
        <f t="shared" si="7"/>
        <v>1.2000000000000002</v>
      </c>
      <c r="R20" s="120">
        <f t="shared" si="7"/>
        <v>-1.0999999999999996</v>
      </c>
    </row>
    <row r="31" spans="1:18" x14ac:dyDescent="0.3">
      <c r="A31" s="237" t="s">
        <v>30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"/>
    </row>
    <row r="32" spans="1:18" s="1" customFormat="1" ht="13.5" thickBot="1" x14ac:dyDescent="0.3">
      <c r="A32" s="1" t="s">
        <v>0</v>
      </c>
    </row>
    <row r="33" spans="1:19" s="1" customFormat="1" ht="17.25" thickBot="1" x14ac:dyDescent="0.35">
      <c r="A33" s="266" t="s">
        <v>21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8"/>
    </row>
    <row r="34" spans="1:19" s="1" customFormat="1" ht="17.25" thickBot="1" x14ac:dyDescent="0.35">
      <c r="A34" s="266" t="s">
        <v>31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8"/>
    </row>
    <row r="35" spans="1:19" s="1" customFormat="1" ht="17.25" thickBot="1" x14ac:dyDescent="0.35">
      <c r="A35" s="266" t="s">
        <v>28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8"/>
    </row>
    <row r="36" spans="1:19" ht="17.25" thickBot="1" x14ac:dyDescent="0.35">
      <c r="A36" s="266" t="s">
        <v>32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8"/>
    </row>
    <row r="37" spans="1:19" x14ac:dyDescent="0.3">
      <c r="A37" s="53"/>
      <c r="B37" s="264" t="s">
        <v>1</v>
      </c>
      <c r="C37" s="262"/>
      <c r="D37" s="262"/>
      <c r="E37" s="262"/>
      <c r="F37" s="262"/>
      <c r="G37" s="262"/>
      <c r="H37" s="264" t="s">
        <v>11</v>
      </c>
      <c r="I37" s="262"/>
      <c r="J37" s="262"/>
      <c r="K37" s="262"/>
      <c r="L37" s="262"/>
      <c r="M37" s="262"/>
      <c r="N37" s="264" t="s">
        <v>12</v>
      </c>
      <c r="O37" s="262"/>
      <c r="P37" s="262"/>
      <c r="Q37" s="262"/>
      <c r="R37" s="262"/>
      <c r="S37" s="263"/>
    </row>
    <row r="38" spans="1:19" s="83" customFormat="1" x14ac:dyDescent="0.3">
      <c r="A38" s="82"/>
      <c r="B38" s="76">
        <v>2018</v>
      </c>
      <c r="C38" s="77">
        <v>2019</v>
      </c>
      <c r="D38" s="77">
        <v>2020</v>
      </c>
      <c r="E38" s="77">
        <v>2021</v>
      </c>
      <c r="F38" s="78">
        <v>2022</v>
      </c>
      <c r="G38" s="78">
        <v>2023</v>
      </c>
      <c r="H38" s="76">
        <v>2018</v>
      </c>
      <c r="I38" s="77">
        <v>2019</v>
      </c>
      <c r="J38" s="77">
        <v>2020</v>
      </c>
      <c r="K38" s="77">
        <v>2021</v>
      </c>
      <c r="L38" s="78">
        <v>2022</v>
      </c>
      <c r="M38" s="78">
        <v>2023</v>
      </c>
      <c r="N38" s="76">
        <v>2018</v>
      </c>
      <c r="O38" s="77">
        <v>2019</v>
      </c>
      <c r="P38" s="77">
        <v>2020</v>
      </c>
      <c r="Q38" s="77">
        <v>2021</v>
      </c>
      <c r="R38" s="77">
        <v>2022</v>
      </c>
      <c r="S38" s="79">
        <v>2023</v>
      </c>
    </row>
    <row r="39" spans="1:19" x14ac:dyDescent="0.3">
      <c r="A39" s="80" t="s">
        <v>3</v>
      </c>
      <c r="B39" s="58">
        <v>7</v>
      </c>
      <c r="C39" s="12">
        <v>6.4</v>
      </c>
      <c r="D39" s="12">
        <v>12.6</v>
      </c>
      <c r="E39" s="12">
        <v>10.6</v>
      </c>
      <c r="F39" s="13">
        <v>3.9</v>
      </c>
      <c r="G39" s="13">
        <v>9.1999999999999993</v>
      </c>
      <c r="H39" s="58">
        <v>8.1</v>
      </c>
      <c r="I39" s="12">
        <v>9.6</v>
      </c>
      <c r="J39" s="12">
        <v>10.5</v>
      </c>
      <c r="K39" s="12">
        <v>8.3000000000000007</v>
      </c>
      <c r="L39" s="13">
        <v>8.1</v>
      </c>
      <c r="M39" s="13">
        <v>7.5</v>
      </c>
      <c r="N39" s="58">
        <v>18.399999999999999</v>
      </c>
      <c r="O39" s="12">
        <v>17.100000000000001</v>
      </c>
      <c r="P39" s="12">
        <v>16.899999999999999</v>
      </c>
      <c r="Q39" s="12">
        <v>16.7</v>
      </c>
      <c r="R39" s="12">
        <v>13</v>
      </c>
      <c r="S39" s="59">
        <v>12.5</v>
      </c>
    </row>
    <row r="40" spans="1:19" x14ac:dyDescent="0.3">
      <c r="A40" s="80" t="s">
        <v>4</v>
      </c>
      <c r="B40" s="58">
        <v>16.2</v>
      </c>
      <c r="C40" s="12">
        <v>13</v>
      </c>
      <c r="D40" s="12">
        <v>13.3</v>
      </c>
      <c r="E40" s="12">
        <v>13.4</v>
      </c>
      <c r="F40" s="13">
        <v>9.6</v>
      </c>
      <c r="G40" s="13">
        <v>8.9</v>
      </c>
      <c r="H40" s="58">
        <v>13.1</v>
      </c>
      <c r="I40" s="12">
        <v>12.9</v>
      </c>
      <c r="J40" s="12">
        <v>14.4</v>
      </c>
      <c r="K40" s="12">
        <v>13.8</v>
      </c>
      <c r="L40" s="13">
        <v>10</v>
      </c>
      <c r="M40" s="13">
        <v>10.3</v>
      </c>
      <c r="N40" s="58">
        <v>21.5</v>
      </c>
      <c r="O40" s="12">
        <v>19.8</v>
      </c>
      <c r="P40" s="12">
        <v>19.399999999999999</v>
      </c>
      <c r="Q40" s="12">
        <v>19.399999999999999</v>
      </c>
      <c r="R40" s="12">
        <v>16.399999999999999</v>
      </c>
      <c r="S40" s="59">
        <v>14.6</v>
      </c>
    </row>
    <row r="41" spans="1:19" x14ac:dyDescent="0.3">
      <c r="A41" s="80" t="s">
        <v>7</v>
      </c>
      <c r="B41" s="58">
        <v>11</v>
      </c>
      <c r="C41" s="12">
        <v>9.5</v>
      </c>
      <c r="D41" s="12">
        <v>12.9</v>
      </c>
      <c r="E41" s="12">
        <v>11.8</v>
      </c>
      <c r="F41" s="13">
        <v>6.5</v>
      </c>
      <c r="G41" s="13">
        <v>9.1</v>
      </c>
      <c r="H41" s="58">
        <v>10.4</v>
      </c>
      <c r="I41" s="12">
        <v>11.1</v>
      </c>
      <c r="J41" s="12">
        <v>12.2</v>
      </c>
      <c r="K41" s="12">
        <v>10.7</v>
      </c>
      <c r="L41" s="13">
        <v>8.9</v>
      </c>
      <c r="M41" s="13">
        <v>8.6999999999999993</v>
      </c>
      <c r="N41" s="58">
        <v>19.7</v>
      </c>
      <c r="O41" s="12">
        <v>18.2</v>
      </c>
      <c r="P41" s="12">
        <v>17.899999999999999</v>
      </c>
      <c r="Q41" s="12">
        <v>17.899999999999999</v>
      </c>
      <c r="R41" s="12">
        <v>14.4</v>
      </c>
      <c r="S41" s="59">
        <v>13.4</v>
      </c>
    </row>
    <row r="42" spans="1:19" ht="17.25" thickBot="1" x14ac:dyDescent="0.35">
      <c r="A42" s="81" t="s">
        <v>6</v>
      </c>
      <c r="B42" s="71">
        <f>B40-B39</f>
        <v>9.1999999999999993</v>
      </c>
      <c r="C42" s="61">
        <f t="shared" ref="C42:R42" si="8">C40-C39</f>
        <v>6.6</v>
      </c>
      <c r="D42" s="61">
        <f t="shared" si="8"/>
        <v>0.70000000000000107</v>
      </c>
      <c r="E42" s="61">
        <f t="shared" si="8"/>
        <v>2.8000000000000007</v>
      </c>
      <c r="F42" s="62">
        <f t="shared" si="8"/>
        <v>5.6999999999999993</v>
      </c>
      <c r="G42" s="62">
        <v>-0.4</v>
      </c>
      <c r="H42" s="60">
        <f>H40-H39</f>
        <v>5</v>
      </c>
      <c r="I42" s="61">
        <f t="shared" si="8"/>
        <v>3.3000000000000007</v>
      </c>
      <c r="J42" s="61">
        <f t="shared" si="8"/>
        <v>3.9000000000000004</v>
      </c>
      <c r="K42" s="61">
        <f t="shared" si="8"/>
        <v>5.5</v>
      </c>
      <c r="L42" s="62">
        <f t="shared" si="8"/>
        <v>1.9000000000000004</v>
      </c>
      <c r="M42" s="62">
        <v>2.8</v>
      </c>
      <c r="N42" s="60">
        <f>N40-N39</f>
        <v>3.1000000000000014</v>
      </c>
      <c r="O42" s="61">
        <f t="shared" si="8"/>
        <v>2.6999999999999993</v>
      </c>
      <c r="P42" s="61">
        <f t="shared" si="8"/>
        <v>2.5</v>
      </c>
      <c r="Q42" s="61">
        <f t="shared" si="8"/>
        <v>2.6999999999999993</v>
      </c>
      <c r="R42" s="61">
        <f t="shared" si="8"/>
        <v>3.3999999999999986</v>
      </c>
      <c r="S42" s="63">
        <v>2.1</v>
      </c>
    </row>
    <row r="44" spans="1:19" ht="17.25" thickBot="1" x14ac:dyDescent="0.35"/>
    <row r="45" spans="1:19" x14ac:dyDescent="0.3">
      <c r="L45" s="253" t="s">
        <v>52</v>
      </c>
      <c r="M45" s="255" t="s">
        <v>40</v>
      </c>
      <c r="N45" s="256"/>
      <c r="O45" s="257"/>
      <c r="P45" s="258" t="s">
        <v>41</v>
      </c>
      <c r="Q45" s="259"/>
      <c r="R45" s="260"/>
    </row>
    <row r="46" spans="1:19" x14ac:dyDescent="0.3">
      <c r="L46" s="254"/>
      <c r="M46" s="106" t="s">
        <v>53</v>
      </c>
      <c r="N46" s="104" t="s">
        <v>54</v>
      </c>
      <c r="O46" s="107" t="s">
        <v>55</v>
      </c>
      <c r="P46" s="112" t="s">
        <v>53</v>
      </c>
      <c r="Q46" s="113" t="s">
        <v>54</v>
      </c>
      <c r="R46" s="118" t="s">
        <v>55</v>
      </c>
    </row>
    <row r="47" spans="1:19" x14ac:dyDescent="0.3">
      <c r="L47" s="80" t="s">
        <v>3</v>
      </c>
      <c r="M47" s="108">
        <f>G39-F39</f>
        <v>5.2999999999999989</v>
      </c>
      <c r="N47" s="52">
        <f>M39-L39</f>
        <v>-0.59999999999999964</v>
      </c>
      <c r="O47" s="102">
        <f>S39-R39</f>
        <v>-0.5</v>
      </c>
      <c r="P47" s="114">
        <f>G39-C39</f>
        <v>2.7999999999999989</v>
      </c>
      <c r="Q47" s="115">
        <f>M39-I39</f>
        <v>-2.0999999999999996</v>
      </c>
      <c r="R47" s="119">
        <f>S39-O39</f>
        <v>-4.6000000000000014</v>
      </c>
    </row>
    <row r="48" spans="1:19" x14ac:dyDescent="0.3">
      <c r="L48" s="80" t="s">
        <v>4</v>
      </c>
      <c r="M48" s="108">
        <f t="shared" ref="M48:M49" si="9">G40-F40</f>
        <v>-0.69999999999999929</v>
      </c>
      <c r="N48" s="52">
        <f t="shared" ref="N48:N49" si="10">M40-L40</f>
        <v>0.30000000000000071</v>
      </c>
      <c r="O48" s="102">
        <f t="shared" ref="O48:O49" si="11">S40-R40</f>
        <v>-1.7999999999999989</v>
      </c>
      <c r="P48" s="114">
        <f t="shared" ref="P48:P49" si="12">G40-C40</f>
        <v>-4.0999999999999996</v>
      </c>
      <c r="Q48" s="115">
        <f t="shared" ref="Q48:Q49" si="13">M40-I40</f>
        <v>-2.5999999999999996</v>
      </c>
      <c r="R48" s="119">
        <f t="shared" ref="R48:R49" si="14">S40-O40</f>
        <v>-5.2000000000000011</v>
      </c>
    </row>
    <row r="49" spans="12:18" x14ac:dyDescent="0.3">
      <c r="L49" s="80" t="s">
        <v>7</v>
      </c>
      <c r="M49" s="108">
        <f t="shared" si="9"/>
        <v>2.5999999999999996</v>
      </c>
      <c r="N49" s="52">
        <f t="shared" si="10"/>
        <v>-0.20000000000000107</v>
      </c>
      <c r="O49" s="102">
        <f t="shared" si="11"/>
        <v>-1</v>
      </c>
      <c r="P49" s="114">
        <f t="shared" si="12"/>
        <v>-0.40000000000000036</v>
      </c>
      <c r="Q49" s="115">
        <f t="shared" si="13"/>
        <v>-2.4000000000000004</v>
      </c>
      <c r="R49" s="119">
        <f t="shared" si="14"/>
        <v>-4.7999999999999989</v>
      </c>
    </row>
    <row r="50" spans="12:18" ht="17.25" thickBot="1" x14ac:dyDescent="0.35">
      <c r="L50" s="81" t="s">
        <v>56</v>
      </c>
      <c r="M50" s="109">
        <f>ABS(G42)- ABS(F42)</f>
        <v>-5.2999999999999989</v>
      </c>
      <c r="N50" s="110">
        <f t="shared" ref="N50" si="15">ABS(H42)- ABS(G42)</f>
        <v>4.5999999999999996</v>
      </c>
      <c r="O50" s="111">
        <f t="shared" ref="O50" si="16">ABS(I42)- ABS(H42)</f>
        <v>-1.6999999999999993</v>
      </c>
      <c r="P50" s="116">
        <f t="shared" ref="P50" si="17">ABS(J42)- ABS(I42)</f>
        <v>0.59999999999999964</v>
      </c>
      <c r="Q50" s="117">
        <f t="shared" ref="Q50" si="18">ABS(K42)- ABS(J42)</f>
        <v>1.5999999999999996</v>
      </c>
      <c r="R50" s="120">
        <f t="shared" ref="R50" si="19">ABS(L42)- ABS(K42)</f>
        <v>-3.5999999999999996</v>
      </c>
    </row>
  </sheetData>
  <mergeCells count="22">
    <mergeCell ref="B37:G37"/>
    <mergeCell ref="H37:M37"/>
    <mergeCell ref="N37:S37"/>
    <mergeCell ref="A1:Q1"/>
    <mergeCell ref="A3:S3"/>
    <mergeCell ref="A4:S4"/>
    <mergeCell ref="A5:S5"/>
    <mergeCell ref="A6:S6"/>
    <mergeCell ref="B7:G7"/>
    <mergeCell ref="H7:M7"/>
    <mergeCell ref="N7:S7"/>
    <mergeCell ref="A31:Q31"/>
    <mergeCell ref="A33:S33"/>
    <mergeCell ref="A34:S34"/>
    <mergeCell ref="A35:S35"/>
    <mergeCell ref="A36:S36"/>
    <mergeCell ref="L15:L16"/>
    <mergeCell ref="M15:O15"/>
    <mergeCell ref="P15:R15"/>
    <mergeCell ref="L45:L46"/>
    <mergeCell ref="M45:O45"/>
    <mergeCell ref="P45:R45"/>
  </mergeCells>
  <pageMargins left="0.7" right="0.7" top="0.75" bottom="0.75" header="0.3" footer="0.3"/>
  <pageSetup paperSize="9" scale="75" fitToHeight="0" orientation="landscape" r:id="rId1"/>
  <rowBreaks count="1" manualBreakCount="1">
    <brk id="3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Y50"/>
  <sheetViews>
    <sheetView zoomScaleNormal="100" workbookViewId="0"/>
  </sheetViews>
  <sheetFormatPr defaultColWidth="9.140625" defaultRowHeight="16.5" x14ac:dyDescent="0.3"/>
  <cols>
    <col min="1" max="16384" width="9.140625" style="3"/>
  </cols>
  <sheetData>
    <row r="1" spans="1:20" x14ac:dyDescent="0.3">
      <c r="A1" s="84" t="s">
        <v>33</v>
      </c>
    </row>
    <row r="2" spans="1:20" s="1" customFormat="1" ht="13.5" thickBot="1" x14ac:dyDescent="0.3">
      <c r="A2" s="1" t="s">
        <v>0</v>
      </c>
    </row>
    <row r="3" spans="1:20" s="1" customFormat="1" ht="17.25" thickBot="1" x14ac:dyDescent="0.35">
      <c r="A3" s="266" t="s">
        <v>21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8"/>
    </row>
    <row r="4" spans="1:20" s="1" customFormat="1" ht="17.25" thickBot="1" x14ac:dyDescent="0.35">
      <c r="A4" s="266" t="s">
        <v>22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8"/>
    </row>
    <row r="5" spans="1:20" s="1" customFormat="1" ht="17.25" thickBot="1" x14ac:dyDescent="0.35">
      <c r="A5" s="266" t="s">
        <v>34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8"/>
    </row>
    <row r="6" spans="1:20" ht="17.25" thickBot="1" x14ac:dyDescent="0.35">
      <c r="A6" s="266" t="s">
        <v>35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8"/>
    </row>
    <row r="7" spans="1:20" x14ac:dyDescent="0.3">
      <c r="A7" s="85"/>
      <c r="B7" s="270" t="s">
        <v>1</v>
      </c>
      <c r="C7" s="270"/>
      <c r="D7" s="270"/>
      <c r="E7" s="270"/>
      <c r="F7" s="261"/>
      <c r="G7" s="271"/>
      <c r="H7" s="264" t="s">
        <v>11</v>
      </c>
      <c r="I7" s="262"/>
      <c r="J7" s="262"/>
      <c r="K7" s="262"/>
      <c r="L7" s="262"/>
      <c r="M7" s="263"/>
      <c r="N7" s="264" t="s">
        <v>12</v>
      </c>
      <c r="O7" s="262"/>
      <c r="P7" s="262"/>
      <c r="Q7" s="262"/>
      <c r="R7" s="262"/>
      <c r="S7" s="263"/>
    </row>
    <row r="8" spans="1:20" ht="15" customHeight="1" x14ac:dyDescent="0.3">
      <c r="A8" s="54"/>
      <c r="B8" s="77">
        <v>2018</v>
      </c>
      <c r="C8" s="77">
        <v>2019</v>
      </c>
      <c r="D8" s="77">
        <v>2020</v>
      </c>
      <c r="E8" s="77">
        <v>2021</v>
      </c>
      <c r="F8" s="78">
        <v>2022</v>
      </c>
      <c r="G8" s="86">
        <v>2023</v>
      </c>
      <c r="H8" s="54">
        <v>2018</v>
      </c>
      <c r="I8" s="77">
        <v>2019</v>
      </c>
      <c r="J8" s="77">
        <v>2020</v>
      </c>
      <c r="K8" s="77">
        <v>2021</v>
      </c>
      <c r="L8" s="77">
        <v>2022</v>
      </c>
      <c r="M8" s="77">
        <v>2023</v>
      </c>
      <c r="N8" s="54">
        <v>2018</v>
      </c>
      <c r="O8" s="77">
        <v>2019</v>
      </c>
      <c r="P8" s="77">
        <v>2020</v>
      </c>
      <c r="Q8" s="77">
        <v>2021</v>
      </c>
      <c r="R8" s="77">
        <v>2022</v>
      </c>
      <c r="S8" s="79">
        <v>2023</v>
      </c>
      <c r="T8" s="87"/>
    </row>
    <row r="9" spans="1:20" ht="15" customHeight="1" x14ac:dyDescent="0.3">
      <c r="A9" s="58" t="s">
        <v>3</v>
      </c>
      <c r="B9" s="12">
        <v>30.7</v>
      </c>
      <c r="C9" s="12">
        <v>30.2</v>
      </c>
      <c r="D9" s="12">
        <v>31.7</v>
      </c>
      <c r="E9" s="12">
        <v>29.3</v>
      </c>
      <c r="F9" s="13">
        <v>29.7</v>
      </c>
      <c r="G9" s="88">
        <v>30.9</v>
      </c>
      <c r="H9" s="58">
        <v>29.1</v>
      </c>
      <c r="I9" s="12">
        <v>28.8</v>
      </c>
      <c r="J9" s="12">
        <v>30.2</v>
      </c>
      <c r="K9" s="12">
        <v>30.5</v>
      </c>
      <c r="L9" s="12">
        <v>29.9</v>
      </c>
      <c r="M9" s="12">
        <v>29.4</v>
      </c>
      <c r="N9" s="58">
        <v>33.799999999999997</v>
      </c>
      <c r="O9" s="12">
        <v>33.9</v>
      </c>
      <c r="P9" s="12">
        <v>35.799999999999997</v>
      </c>
      <c r="Q9" s="12">
        <v>35.299999999999997</v>
      </c>
      <c r="R9" s="12">
        <v>34.5</v>
      </c>
      <c r="S9" s="59">
        <v>33.5</v>
      </c>
      <c r="T9" s="89"/>
    </row>
    <row r="10" spans="1:20" ht="15" customHeight="1" x14ac:dyDescent="0.3">
      <c r="A10" s="58" t="s">
        <v>4</v>
      </c>
      <c r="B10" s="12">
        <v>42.9</v>
      </c>
      <c r="C10" s="12">
        <v>41.4</v>
      </c>
      <c r="D10" s="12">
        <v>43.3</v>
      </c>
      <c r="E10" s="12">
        <v>42.1</v>
      </c>
      <c r="F10" s="13">
        <v>42.1</v>
      </c>
      <c r="G10" s="88">
        <v>43.6</v>
      </c>
      <c r="H10" s="58">
        <v>41.9</v>
      </c>
      <c r="I10" s="12">
        <v>41.1</v>
      </c>
      <c r="J10" s="12">
        <v>43.3</v>
      </c>
      <c r="K10" s="12">
        <v>43</v>
      </c>
      <c r="L10" s="12">
        <v>42.2</v>
      </c>
      <c r="M10" s="12">
        <v>41.3</v>
      </c>
      <c r="N10" s="58">
        <v>51.6</v>
      </c>
      <c r="O10" s="12">
        <v>51.4</v>
      </c>
      <c r="P10" s="12">
        <v>53.5</v>
      </c>
      <c r="Q10" s="12">
        <v>52.6</v>
      </c>
      <c r="R10" s="12">
        <v>51.8</v>
      </c>
      <c r="S10" s="59">
        <v>50.7</v>
      </c>
      <c r="T10" s="89"/>
    </row>
    <row r="11" spans="1:20" ht="15" customHeight="1" x14ac:dyDescent="0.3">
      <c r="A11" s="58" t="s">
        <v>7</v>
      </c>
      <c r="B11" s="12">
        <v>36.9</v>
      </c>
      <c r="C11" s="12">
        <v>35.9</v>
      </c>
      <c r="D11" s="12">
        <v>37.6</v>
      </c>
      <c r="E11" s="12">
        <v>35.700000000000003</v>
      </c>
      <c r="F11" s="13">
        <v>35.9</v>
      </c>
      <c r="G11" s="88">
        <v>37.299999999999997</v>
      </c>
      <c r="H11" s="58">
        <v>35.6</v>
      </c>
      <c r="I11" s="12">
        <v>35</v>
      </c>
      <c r="J11" s="12">
        <v>36.799999999999997</v>
      </c>
      <c r="K11" s="12">
        <v>36.799999999999997</v>
      </c>
      <c r="L11" s="12">
        <v>36.1</v>
      </c>
      <c r="M11" s="12">
        <v>35.4</v>
      </c>
      <c r="N11" s="58">
        <v>42.8</v>
      </c>
      <c r="O11" s="12">
        <v>42.8</v>
      </c>
      <c r="P11" s="12">
        <v>44.8</v>
      </c>
      <c r="Q11" s="12">
        <v>44.1</v>
      </c>
      <c r="R11" s="12">
        <v>43.2</v>
      </c>
      <c r="S11" s="59">
        <v>42.2</v>
      </c>
      <c r="T11" s="89"/>
    </row>
    <row r="12" spans="1:20" ht="17.25" thickBot="1" x14ac:dyDescent="0.35">
      <c r="A12" s="60" t="s">
        <v>6</v>
      </c>
      <c r="B12" s="61">
        <f>B10-B9</f>
        <v>12.2</v>
      </c>
      <c r="C12" s="61">
        <f t="shared" ref="C12:K12" si="0">C10-C9</f>
        <v>11.2</v>
      </c>
      <c r="D12" s="69">
        <f t="shared" si="0"/>
        <v>11.599999999999998</v>
      </c>
      <c r="E12" s="69">
        <f t="shared" si="0"/>
        <v>12.8</v>
      </c>
      <c r="F12" s="69">
        <v>12.400000000000002</v>
      </c>
      <c r="G12" s="69">
        <v>12.7</v>
      </c>
      <c r="H12" s="60">
        <f>H10-H9</f>
        <v>12.799999999999997</v>
      </c>
      <c r="I12" s="61">
        <f t="shared" si="0"/>
        <v>12.3</v>
      </c>
      <c r="J12" s="61">
        <f t="shared" si="0"/>
        <v>13.099999999999998</v>
      </c>
      <c r="K12" s="69">
        <f t="shared" si="0"/>
        <v>12.5</v>
      </c>
      <c r="L12" s="61">
        <f>L10-L9</f>
        <v>12.300000000000004</v>
      </c>
      <c r="M12" s="61">
        <v>12</v>
      </c>
      <c r="N12" s="60">
        <f>N10-N9</f>
        <v>17.800000000000004</v>
      </c>
      <c r="O12" s="61">
        <f t="shared" ref="O12:R12" si="1">O10-O9</f>
        <v>17.5</v>
      </c>
      <c r="P12" s="61">
        <f t="shared" si="1"/>
        <v>17.700000000000003</v>
      </c>
      <c r="Q12" s="69">
        <f t="shared" si="1"/>
        <v>17.300000000000004</v>
      </c>
      <c r="R12" s="61">
        <f t="shared" si="1"/>
        <v>17.299999999999997</v>
      </c>
      <c r="S12" s="63">
        <v>17.100000000000001</v>
      </c>
      <c r="T12" s="89"/>
    </row>
    <row r="14" spans="1:20" ht="16.5" customHeight="1" thickBot="1" x14ac:dyDescent="0.35"/>
    <row r="15" spans="1:20" x14ac:dyDescent="0.3">
      <c r="L15" s="253" t="s">
        <v>52</v>
      </c>
      <c r="M15" s="255" t="s">
        <v>40</v>
      </c>
      <c r="N15" s="256"/>
      <c r="O15" s="257"/>
      <c r="P15" s="258" t="s">
        <v>41</v>
      </c>
      <c r="Q15" s="259"/>
      <c r="R15" s="260"/>
    </row>
    <row r="16" spans="1:20" x14ac:dyDescent="0.3">
      <c r="L16" s="254"/>
      <c r="M16" s="106" t="s">
        <v>53</v>
      </c>
      <c r="N16" s="104" t="s">
        <v>54</v>
      </c>
      <c r="O16" s="107" t="s">
        <v>55</v>
      </c>
      <c r="P16" s="112" t="s">
        <v>53</v>
      </c>
      <c r="Q16" s="113" t="s">
        <v>54</v>
      </c>
      <c r="R16" s="118" t="s">
        <v>55</v>
      </c>
    </row>
    <row r="17" spans="1:25" x14ac:dyDescent="0.3">
      <c r="L17" s="80" t="s">
        <v>3</v>
      </c>
      <c r="M17" s="108">
        <f>G9-F9</f>
        <v>1.1999999999999993</v>
      </c>
      <c r="N17" s="52">
        <f>M9-L9</f>
        <v>-0.5</v>
      </c>
      <c r="O17" s="102">
        <f>S9-R9</f>
        <v>-1</v>
      </c>
      <c r="P17" s="114">
        <f>G9-C9</f>
        <v>0.69999999999999929</v>
      </c>
      <c r="Q17" s="115">
        <f>M9-I9</f>
        <v>0.59999999999999787</v>
      </c>
      <c r="R17" s="119">
        <f>S9-O9</f>
        <v>-0.39999999999999858</v>
      </c>
    </row>
    <row r="18" spans="1:25" x14ac:dyDescent="0.3">
      <c r="L18" s="80" t="s">
        <v>4</v>
      </c>
      <c r="M18" s="108">
        <f t="shared" ref="M18:M19" si="2">G10-F10</f>
        <v>1.5</v>
      </c>
      <c r="N18" s="52">
        <f t="shared" ref="N18:N19" si="3">M10-L10</f>
        <v>-0.90000000000000568</v>
      </c>
      <c r="O18" s="102">
        <f t="shared" ref="O18:O19" si="4">S10-R10</f>
        <v>-1.0999999999999943</v>
      </c>
      <c r="P18" s="114">
        <f t="shared" ref="P18:P19" si="5">G10-C10</f>
        <v>2.2000000000000028</v>
      </c>
      <c r="Q18" s="115">
        <f t="shared" ref="Q18:Q19" si="6">M10-I10</f>
        <v>0.19999999999999574</v>
      </c>
      <c r="R18" s="119">
        <f t="shared" ref="R18:R19" si="7">S10-O10</f>
        <v>-0.69999999999999574</v>
      </c>
      <c r="S18" s="73"/>
      <c r="T18" s="73"/>
      <c r="U18" s="73"/>
      <c r="V18" s="73"/>
      <c r="W18" s="73"/>
      <c r="X18" s="73"/>
      <c r="Y18" s="73"/>
    </row>
    <row r="19" spans="1:25" x14ac:dyDescent="0.3">
      <c r="L19" s="80" t="s">
        <v>7</v>
      </c>
      <c r="M19" s="108">
        <f t="shared" si="2"/>
        <v>1.3999999999999986</v>
      </c>
      <c r="N19" s="52">
        <f t="shared" si="3"/>
        <v>-0.70000000000000284</v>
      </c>
      <c r="O19" s="102">
        <f t="shared" si="4"/>
        <v>-1</v>
      </c>
      <c r="P19" s="114">
        <f t="shared" si="5"/>
        <v>1.3999999999999986</v>
      </c>
      <c r="Q19" s="115">
        <f t="shared" si="6"/>
        <v>0.39999999999999858</v>
      </c>
      <c r="R19" s="119">
        <f t="shared" si="7"/>
        <v>-0.59999999999999432</v>
      </c>
    </row>
    <row r="20" spans="1:25" ht="17.25" thickBot="1" x14ac:dyDescent="0.35">
      <c r="L20" s="81" t="s">
        <v>56</v>
      </c>
      <c r="M20" s="109">
        <f>ABS(G12)- ABS(F12)</f>
        <v>0.29999999999999716</v>
      </c>
      <c r="N20" s="110">
        <f t="shared" ref="N20:R20" si="8">ABS(H12)- ABS(G12)</f>
        <v>9.9999999999997868E-2</v>
      </c>
      <c r="O20" s="111">
        <f t="shared" si="8"/>
        <v>-0.49999999999999645</v>
      </c>
      <c r="P20" s="116">
        <f t="shared" si="8"/>
        <v>0.79999999999999716</v>
      </c>
      <c r="Q20" s="117">
        <f t="shared" si="8"/>
        <v>-0.59999999999999787</v>
      </c>
      <c r="R20" s="120">
        <f t="shared" si="8"/>
        <v>-0.19999999999999574</v>
      </c>
    </row>
    <row r="31" spans="1:25" x14ac:dyDescent="0.3">
      <c r="A31" s="84" t="s">
        <v>36</v>
      </c>
    </row>
    <row r="32" spans="1:25" s="1" customFormat="1" ht="13.5" thickBot="1" x14ac:dyDescent="0.3">
      <c r="A32" s="1" t="s">
        <v>0</v>
      </c>
    </row>
    <row r="33" spans="1:19" s="1" customFormat="1" ht="17.25" thickBot="1" x14ac:dyDescent="0.35">
      <c r="A33" s="266" t="s">
        <v>21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8"/>
    </row>
    <row r="34" spans="1:19" s="1" customFormat="1" ht="17.25" thickBot="1" x14ac:dyDescent="0.35">
      <c r="A34" s="266" t="s">
        <v>22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8"/>
    </row>
    <row r="35" spans="1:19" s="1" customFormat="1" ht="17.25" thickBot="1" x14ac:dyDescent="0.35">
      <c r="A35" s="266" t="s">
        <v>34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8"/>
    </row>
    <row r="36" spans="1:19" ht="17.25" thickBot="1" x14ac:dyDescent="0.35">
      <c r="A36" s="266" t="s">
        <v>37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8"/>
    </row>
    <row r="37" spans="1:19" x14ac:dyDescent="0.3">
      <c r="A37" s="53"/>
      <c r="B37" s="270" t="s">
        <v>1</v>
      </c>
      <c r="C37" s="270"/>
      <c r="D37" s="270"/>
      <c r="E37" s="270"/>
      <c r="F37" s="261"/>
      <c r="G37" s="271"/>
      <c r="H37" s="264" t="s">
        <v>11</v>
      </c>
      <c r="I37" s="262"/>
      <c r="J37" s="262"/>
      <c r="K37" s="262"/>
      <c r="L37" s="262"/>
      <c r="M37" s="263"/>
      <c r="N37" s="264" t="s">
        <v>12</v>
      </c>
      <c r="O37" s="262"/>
      <c r="P37" s="262"/>
      <c r="Q37" s="262"/>
      <c r="R37" s="262"/>
      <c r="S37" s="263"/>
    </row>
    <row r="38" spans="1:19" x14ac:dyDescent="0.3">
      <c r="A38" s="54"/>
      <c r="B38" s="77">
        <v>2018</v>
      </c>
      <c r="C38" s="77">
        <v>2019</v>
      </c>
      <c r="D38" s="77">
        <v>2020</v>
      </c>
      <c r="E38" s="77">
        <v>2021</v>
      </c>
      <c r="F38" s="77">
        <v>2022</v>
      </c>
      <c r="G38" s="79">
        <v>2023</v>
      </c>
      <c r="H38" s="54">
        <v>2018</v>
      </c>
      <c r="I38" s="77">
        <v>2019</v>
      </c>
      <c r="J38" s="77">
        <v>2020</v>
      </c>
      <c r="K38" s="77">
        <v>2021</v>
      </c>
      <c r="L38" s="77">
        <v>2022</v>
      </c>
      <c r="M38" s="77">
        <v>2023</v>
      </c>
      <c r="N38" s="54">
        <v>2018</v>
      </c>
      <c r="O38" s="77">
        <v>2019</v>
      </c>
      <c r="P38" s="77">
        <v>2020</v>
      </c>
      <c r="Q38" s="77">
        <v>2021</v>
      </c>
      <c r="R38" s="77">
        <v>2022</v>
      </c>
      <c r="S38" s="79">
        <v>2023</v>
      </c>
    </row>
    <row r="39" spans="1:19" ht="15" customHeight="1" x14ac:dyDescent="0.3">
      <c r="A39" s="58" t="s">
        <v>3</v>
      </c>
      <c r="B39" s="12">
        <v>52.8</v>
      </c>
      <c r="C39" s="12">
        <v>57</v>
      </c>
      <c r="D39" s="12">
        <v>53.4</v>
      </c>
      <c r="E39" s="12">
        <v>50.6</v>
      </c>
      <c r="F39" s="12">
        <v>49</v>
      </c>
      <c r="G39" s="59">
        <v>51.8</v>
      </c>
      <c r="H39" s="58">
        <v>49.4</v>
      </c>
      <c r="I39" s="12">
        <v>48.4</v>
      </c>
      <c r="J39" s="12">
        <v>49.7</v>
      </c>
      <c r="K39" s="12">
        <v>52</v>
      </c>
      <c r="L39" s="12">
        <v>48.5</v>
      </c>
      <c r="M39" s="12">
        <v>47.5</v>
      </c>
      <c r="N39" s="58">
        <v>54.5</v>
      </c>
      <c r="O39" s="12">
        <v>54.5</v>
      </c>
      <c r="P39" s="12">
        <v>56.6</v>
      </c>
      <c r="Q39" s="12">
        <v>54.9</v>
      </c>
      <c r="R39" s="12">
        <v>54</v>
      </c>
      <c r="S39" s="59">
        <v>52.9</v>
      </c>
    </row>
    <row r="40" spans="1:19" ht="15" customHeight="1" x14ac:dyDescent="0.3">
      <c r="A40" s="58" t="s">
        <v>4</v>
      </c>
      <c r="B40" s="12">
        <v>58.5</v>
      </c>
      <c r="C40" s="12">
        <v>56.9</v>
      </c>
      <c r="D40" s="12">
        <v>64.900000000000006</v>
      </c>
      <c r="E40" s="12">
        <v>57.9</v>
      </c>
      <c r="F40" s="12">
        <v>60.3</v>
      </c>
      <c r="G40" s="59">
        <v>58.1</v>
      </c>
      <c r="H40" s="58">
        <v>60.5</v>
      </c>
      <c r="I40" s="12">
        <v>57.9</v>
      </c>
      <c r="J40" s="12">
        <v>60.9</v>
      </c>
      <c r="K40" s="12">
        <v>60.1</v>
      </c>
      <c r="L40" s="12">
        <v>57.3</v>
      </c>
      <c r="M40" s="12">
        <v>57.6</v>
      </c>
      <c r="N40" s="58">
        <v>64</v>
      </c>
      <c r="O40" s="12">
        <v>64</v>
      </c>
      <c r="P40" s="12">
        <v>67.599999999999994</v>
      </c>
      <c r="Q40" s="12">
        <v>65.5</v>
      </c>
      <c r="R40" s="12">
        <v>64</v>
      </c>
      <c r="S40" s="59">
        <v>64.2</v>
      </c>
    </row>
    <row r="41" spans="1:19" ht="15" customHeight="1" x14ac:dyDescent="0.3">
      <c r="A41" s="58" t="s">
        <v>7</v>
      </c>
      <c r="B41" s="12">
        <v>56.1</v>
      </c>
      <c r="C41" s="12">
        <v>54.5</v>
      </c>
      <c r="D41" s="12">
        <v>55.2</v>
      </c>
      <c r="E41" s="12">
        <v>52.9</v>
      </c>
      <c r="F41" s="12">
        <v>54</v>
      </c>
      <c r="G41" s="59">
        <v>54.9</v>
      </c>
      <c r="H41" s="58">
        <v>54.8</v>
      </c>
      <c r="I41" s="12">
        <v>53</v>
      </c>
      <c r="J41" s="12">
        <v>55.1</v>
      </c>
      <c r="K41" s="12">
        <v>55.9</v>
      </c>
      <c r="L41" s="12">
        <v>52.7</v>
      </c>
      <c r="M41" s="12">
        <v>52.3</v>
      </c>
      <c r="N41" s="58">
        <v>59.1</v>
      </c>
      <c r="O41" s="12">
        <v>59.1</v>
      </c>
      <c r="P41" s="12">
        <v>61.9</v>
      </c>
      <c r="Q41" s="12">
        <v>60</v>
      </c>
      <c r="R41" s="12">
        <v>58.8</v>
      </c>
      <c r="S41" s="59">
        <v>58.4</v>
      </c>
    </row>
    <row r="42" spans="1:19" s="90" customFormat="1" ht="15.75" customHeight="1" thickBot="1" x14ac:dyDescent="0.35">
      <c r="A42" s="71" t="s">
        <v>6</v>
      </c>
      <c r="B42" s="69">
        <f t="shared" ref="B42:R42" si="9">B40-B39</f>
        <v>5.7000000000000028</v>
      </c>
      <c r="C42" s="69">
        <f t="shared" si="9"/>
        <v>-0.10000000000000142</v>
      </c>
      <c r="D42" s="69">
        <f t="shared" si="9"/>
        <v>11.500000000000007</v>
      </c>
      <c r="E42" s="69">
        <f t="shared" si="9"/>
        <v>7.2999999999999972</v>
      </c>
      <c r="F42" s="69">
        <f t="shared" si="9"/>
        <v>11.299999999999997</v>
      </c>
      <c r="G42" s="72">
        <v>6.3</v>
      </c>
      <c r="H42" s="71">
        <f t="shared" si="9"/>
        <v>11.100000000000001</v>
      </c>
      <c r="I42" s="69">
        <f t="shared" si="9"/>
        <v>9.5</v>
      </c>
      <c r="J42" s="69">
        <f t="shared" si="9"/>
        <v>11.199999999999996</v>
      </c>
      <c r="K42" s="69">
        <f t="shared" si="9"/>
        <v>8.1000000000000014</v>
      </c>
      <c r="L42" s="69">
        <f t="shared" si="9"/>
        <v>8.7999999999999972</v>
      </c>
      <c r="M42" s="69">
        <v>10.199999999999999</v>
      </c>
      <c r="N42" s="71">
        <f t="shared" si="9"/>
        <v>9.5</v>
      </c>
      <c r="O42" s="69">
        <f t="shared" si="9"/>
        <v>9.5</v>
      </c>
      <c r="P42" s="69">
        <f t="shared" si="9"/>
        <v>10.999999999999993</v>
      </c>
      <c r="Q42" s="69">
        <f t="shared" si="9"/>
        <v>10.600000000000001</v>
      </c>
      <c r="R42" s="69">
        <f t="shared" si="9"/>
        <v>10</v>
      </c>
      <c r="S42" s="69">
        <v>11.3</v>
      </c>
    </row>
    <row r="43" spans="1:19" x14ac:dyDescent="0.3">
      <c r="Q43" s="89"/>
      <c r="R43" s="89"/>
    </row>
    <row r="44" spans="1:19" ht="17.25" thickBot="1" x14ac:dyDescent="0.35"/>
    <row r="45" spans="1:19" x14ac:dyDescent="0.3">
      <c r="L45" s="253" t="s">
        <v>52</v>
      </c>
      <c r="M45" s="255" t="s">
        <v>40</v>
      </c>
      <c r="N45" s="256"/>
      <c r="O45" s="257"/>
      <c r="P45" s="258" t="s">
        <v>41</v>
      </c>
      <c r="Q45" s="259"/>
      <c r="R45" s="260"/>
    </row>
    <row r="46" spans="1:19" x14ac:dyDescent="0.3">
      <c r="L46" s="254"/>
      <c r="M46" s="106" t="s">
        <v>53</v>
      </c>
      <c r="N46" s="104" t="s">
        <v>54</v>
      </c>
      <c r="O46" s="107" t="s">
        <v>55</v>
      </c>
      <c r="P46" s="112" t="s">
        <v>53</v>
      </c>
      <c r="Q46" s="113" t="s">
        <v>54</v>
      </c>
      <c r="R46" s="118" t="s">
        <v>55</v>
      </c>
    </row>
    <row r="47" spans="1:19" x14ac:dyDescent="0.3">
      <c r="L47" s="80" t="s">
        <v>3</v>
      </c>
      <c r="M47" s="108">
        <f>G39-F39</f>
        <v>2.7999999999999972</v>
      </c>
      <c r="N47" s="52">
        <f>M39-L39</f>
        <v>-1</v>
      </c>
      <c r="O47" s="102">
        <f>S39-R39</f>
        <v>-1.1000000000000014</v>
      </c>
      <c r="P47" s="114">
        <f>G39-C39</f>
        <v>-5.2000000000000028</v>
      </c>
      <c r="Q47" s="115">
        <f>M39-I39</f>
        <v>-0.89999999999999858</v>
      </c>
      <c r="R47" s="119">
        <f>S39-O39</f>
        <v>-1.6000000000000014</v>
      </c>
    </row>
    <row r="48" spans="1:19" x14ac:dyDescent="0.3">
      <c r="L48" s="80" t="s">
        <v>4</v>
      </c>
      <c r="M48" s="108">
        <f t="shared" ref="M48:M49" si="10">G40-F40</f>
        <v>-2.1999999999999957</v>
      </c>
      <c r="N48" s="52">
        <f t="shared" ref="N48:N49" si="11">M40-L40</f>
        <v>0.30000000000000426</v>
      </c>
      <c r="O48" s="102">
        <f t="shared" ref="O48:O49" si="12">S40-R40</f>
        <v>0.20000000000000284</v>
      </c>
      <c r="P48" s="114">
        <f t="shared" ref="P48:P49" si="13">G40-C40</f>
        <v>1.2000000000000028</v>
      </c>
      <c r="Q48" s="115">
        <f t="shared" ref="Q48:Q49" si="14">M40-I40</f>
        <v>-0.29999999999999716</v>
      </c>
      <c r="R48" s="119">
        <f t="shared" ref="R48:R49" si="15">S40-O40</f>
        <v>0.20000000000000284</v>
      </c>
    </row>
    <row r="49" spans="11:24" x14ac:dyDescent="0.3">
      <c r="K49" s="73"/>
      <c r="L49" s="80" t="s">
        <v>7</v>
      </c>
      <c r="M49" s="108">
        <f t="shared" si="10"/>
        <v>0.89999999999999858</v>
      </c>
      <c r="N49" s="52">
        <f t="shared" si="11"/>
        <v>-0.40000000000000568</v>
      </c>
      <c r="O49" s="102">
        <f t="shared" si="12"/>
        <v>-0.39999999999999858</v>
      </c>
      <c r="P49" s="114">
        <f t="shared" si="13"/>
        <v>0.39999999999999858</v>
      </c>
      <c r="Q49" s="115">
        <f t="shared" si="14"/>
        <v>-0.70000000000000284</v>
      </c>
      <c r="R49" s="119">
        <f t="shared" si="15"/>
        <v>-0.70000000000000284</v>
      </c>
      <c r="S49" s="73"/>
      <c r="T49" s="73"/>
      <c r="U49" s="73"/>
      <c r="V49" s="73"/>
      <c r="W49" s="73"/>
      <c r="X49" s="73"/>
    </row>
    <row r="50" spans="11:24" ht="17.25" thickBot="1" x14ac:dyDescent="0.35">
      <c r="L50" s="81" t="s">
        <v>56</v>
      </c>
      <c r="M50" s="109">
        <f>ABS(G42)- ABS(F42)</f>
        <v>-4.9999999999999973</v>
      </c>
      <c r="N50" s="110">
        <f t="shared" ref="N50" si="16">ABS(H42)- ABS(G42)</f>
        <v>4.8000000000000016</v>
      </c>
      <c r="O50" s="111">
        <f t="shared" ref="O50" si="17">ABS(I42)- ABS(H42)</f>
        <v>-1.6000000000000014</v>
      </c>
      <c r="P50" s="116">
        <f t="shared" ref="P50" si="18">ABS(J42)- ABS(I42)</f>
        <v>1.6999999999999957</v>
      </c>
      <c r="Q50" s="117">
        <f t="shared" ref="Q50" si="19">ABS(K42)- ABS(J42)</f>
        <v>-3.0999999999999943</v>
      </c>
      <c r="R50" s="120">
        <f t="shared" ref="R50" si="20">ABS(L42)- ABS(K42)</f>
        <v>0.69999999999999574</v>
      </c>
    </row>
  </sheetData>
  <mergeCells count="20">
    <mergeCell ref="A3:S3"/>
    <mergeCell ref="A4:S4"/>
    <mergeCell ref="A5:S5"/>
    <mergeCell ref="A6:S6"/>
    <mergeCell ref="B7:G7"/>
    <mergeCell ref="H7:M7"/>
    <mergeCell ref="N7:S7"/>
    <mergeCell ref="L45:L46"/>
    <mergeCell ref="M45:O45"/>
    <mergeCell ref="P45:R45"/>
    <mergeCell ref="L15:L16"/>
    <mergeCell ref="M15:O15"/>
    <mergeCell ref="P15:R15"/>
    <mergeCell ref="A33:S33"/>
    <mergeCell ref="A34:S34"/>
    <mergeCell ref="A35:S35"/>
    <mergeCell ref="A36:S36"/>
    <mergeCell ref="B37:G37"/>
    <mergeCell ref="H37:M37"/>
    <mergeCell ref="N37:S37"/>
  </mergeCells>
  <pageMargins left="0.7" right="0.7" top="0.75" bottom="0.75" header="0.3" footer="0.3"/>
  <pageSetup paperSize="9" scale="75" fitToHeight="0" orientation="landscape" r:id="rId1"/>
  <rowBreaks count="1" manualBreakCount="1">
    <brk id="30" max="16383" man="1"/>
  </rowBreaks>
  <colBreaks count="1" manualBreakCount="1"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E5EB4-9873-4858-8E70-8CCD6CF61A8A}">
  <sheetPr>
    <tabColor rgb="FF92D050"/>
  </sheetPr>
  <dimension ref="A1:AE8"/>
  <sheetViews>
    <sheetView zoomScaleNormal="100" workbookViewId="0"/>
  </sheetViews>
  <sheetFormatPr defaultRowHeight="15" x14ac:dyDescent="0.25"/>
  <cols>
    <col min="1" max="22" width="20.7109375" customWidth="1"/>
  </cols>
  <sheetData>
    <row r="1" spans="1:31" x14ac:dyDescent="0.25">
      <c r="A1" s="188" t="s">
        <v>74</v>
      </c>
    </row>
    <row r="2" spans="1:31" ht="15.75" thickBot="1" x14ac:dyDescent="0.3">
      <c r="A2" t="s">
        <v>72</v>
      </c>
    </row>
    <row r="3" spans="1:31" ht="14.45" customHeight="1" x14ac:dyDescent="0.3">
      <c r="A3" s="177"/>
      <c r="B3" s="273">
        <v>2018</v>
      </c>
      <c r="C3" s="273"/>
      <c r="D3" s="274"/>
      <c r="E3" s="272">
        <v>2019</v>
      </c>
      <c r="F3" s="273"/>
      <c r="G3" s="274"/>
      <c r="H3" s="272">
        <v>2020</v>
      </c>
      <c r="I3" s="273"/>
      <c r="J3" s="274"/>
      <c r="K3" s="272">
        <v>2021</v>
      </c>
      <c r="L3" s="273"/>
      <c r="M3" s="274"/>
      <c r="N3" s="272">
        <v>2022</v>
      </c>
      <c r="O3" s="273"/>
      <c r="P3" s="274"/>
      <c r="Q3" s="272">
        <v>2023</v>
      </c>
      <c r="R3" s="273"/>
      <c r="S3" s="274"/>
      <c r="T3" s="272" t="s">
        <v>73</v>
      </c>
      <c r="U3" s="273" t="s">
        <v>67</v>
      </c>
      <c r="V3" s="274" t="s">
        <v>67</v>
      </c>
      <c r="W3" t="s">
        <v>67</v>
      </c>
      <c r="X3" t="s">
        <v>67</v>
      </c>
      <c r="Y3" t="s">
        <v>67</v>
      </c>
      <c r="Z3" t="s">
        <v>67</v>
      </c>
      <c r="AA3" t="s">
        <v>67</v>
      </c>
      <c r="AB3" t="s">
        <v>67</v>
      </c>
      <c r="AC3" t="s">
        <v>67</v>
      </c>
      <c r="AD3" t="s">
        <v>67</v>
      </c>
      <c r="AE3" t="s">
        <v>67</v>
      </c>
    </row>
    <row r="4" spans="1:31" s="173" customFormat="1" ht="30" x14ac:dyDescent="0.25">
      <c r="A4" s="178" t="s">
        <v>75</v>
      </c>
      <c r="B4" s="174" t="s">
        <v>68</v>
      </c>
      <c r="C4" s="174" t="s">
        <v>69</v>
      </c>
      <c r="D4" s="179" t="s">
        <v>70</v>
      </c>
      <c r="E4" s="178" t="s">
        <v>68</v>
      </c>
      <c r="F4" s="174" t="s">
        <v>69</v>
      </c>
      <c r="G4" s="179" t="s">
        <v>70</v>
      </c>
      <c r="H4" s="178" t="s">
        <v>68</v>
      </c>
      <c r="I4" s="174" t="s">
        <v>69</v>
      </c>
      <c r="J4" s="179" t="s">
        <v>70</v>
      </c>
      <c r="K4" s="178" t="s">
        <v>68</v>
      </c>
      <c r="L4" s="174" t="s">
        <v>69</v>
      </c>
      <c r="M4" s="179" t="s">
        <v>70</v>
      </c>
      <c r="N4" s="178" t="s">
        <v>68</v>
      </c>
      <c r="O4" s="174" t="s">
        <v>69</v>
      </c>
      <c r="P4" s="179" t="s">
        <v>70</v>
      </c>
      <c r="Q4" s="178" t="s">
        <v>68</v>
      </c>
      <c r="R4" s="174" t="s">
        <v>69</v>
      </c>
      <c r="S4" s="179" t="s">
        <v>70</v>
      </c>
      <c r="T4" s="178" t="s">
        <v>68</v>
      </c>
      <c r="U4" s="174" t="s">
        <v>69</v>
      </c>
      <c r="V4" s="179" t="s">
        <v>70</v>
      </c>
    </row>
    <row r="5" spans="1:31" x14ac:dyDescent="0.25">
      <c r="A5" s="180" t="s">
        <v>77</v>
      </c>
      <c r="B5" s="176">
        <v>292875</v>
      </c>
      <c r="C5" s="176">
        <v>54598</v>
      </c>
      <c r="D5" s="181">
        <v>347473</v>
      </c>
      <c r="E5" s="185">
        <v>344134</v>
      </c>
      <c r="F5" s="176">
        <v>82319</v>
      </c>
      <c r="G5" s="181">
        <v>426453</v>
      </c>
      <c r="H5" s="185">
        <v>9324192</v>
      </c>
      <c r="I5" s="176">
        <v>4958042</v>
      </c>
      <c r="J5" s="181">
        <v>14282234</v>
      </c>
      <c r="K5" s="185">
        <v>3028797</v>
      </c>
      <c r="L5" s="176">
        <v>1889278</v>
      </c>
      <c r="M5" s="181">
        <v>4918075</v>
      </c>
      <c r="N5" s="185">
        <v>864637</v>
      </c>
      <c r="O5" s="176">
        <v>139768</v>
      </c>
      <c r="P5" s="181">
        <v>1004405</v>
      </c>
      <c r="Q5" s="185">
        <v>1801254</v>
      </c>
      <c r="R5" s="176">
        <v>724407</v>
      </c>
      <c r="S5" s="181">
        <v>2525661</v>
      </c>
      <c r="T5" s="187">
        <f>(Q5-N5)/N5</f>
        <v>1.0832488084595038</v>
      </c>
      <c r="U5" s="187">
        <f>(R5-O5)/O5</f>
        <v>4.1829245607005898</v>
      </c>
      <c r="V5" s="187">
        <f t="shared" ref="V5" si="0">(S5-P5)/P5</f>
        <v>1.5145842563507748</v>
      </c>
    </row>
    <row r="6" spans="1:31" x14ac:dyDescent="0.25">
      <c r="A6" s="180" t="s">
        <v>78</v>
      </c>
      <c r="B6" s="176">
        <v>276706</v>
      </c>
      <c r="C6" s="176">
        <v>150754</v>
      </c>
      <c r="D6" s="181">
        <v>427460</v>
      </c>
      <c r="E6" s="185">
        <v>449768</v>
      </c>
      <c r="F6" s="176">
        <v>819485</v>
      </c>
      <c r="G6" s="181">
        <v>1269253</v>
      </c>
      <c r="H6" s="185">
        <v>298220</v>
      </c>
      <c r="I6" s="176">
        <v>506167</v>
      </c>
      <c r="J6" s="181">
        <v>804387</v>
      </c>
      <c r="K6" s="185">
        <v>191478</v>
      </c>
      <c r="L6" s="176">
        <v>304505</v>
      </c>
      <c r="M6" s="181">
        <v>495983</v>
      </c>
      <c r="N6" s="185">
        <v>274203</v>
      </c>
      <c r="O6" s="176">
        <v>355122</v>
      </c>
      <c r="P6" s="181">
        <v>629325</v>
      </c>
      <c r="Q6" s="185">
        <v>149320</v>
      </c>
      <c r="R6" s="176">
        <v>178410</v>
      </c>
      <c r="S6" s="181">
        <v>327730</v>
      </c>
      <c r="T6" s="187">
        <f t="shared" ref="T6:T8" si="1">(Q6-N6)/N6</f>
        <v>-0.45543994777591784</v>
      </c>
      <c r="U6" s="187">
        <f t="shared" ref="U6:U8" si="2">(R6-O6)/O6</f>
        <v>-0.49760927230641866</v>
      </c>
      <c r="V6" s="187">
        <f t="shared" ref="V6:V8" si="3">(S6-P6)/P6</f>
        <v>-0.47923568903189928</v>
      </c>
    </row>
    <row r="7" spans="1:31" x14ac:dyDescent="0.25">
      <c r="A7" s="180" t="s">
        <v>76</v>
      </c>
      <c r="B7" s="175">
        <v>234</v>
      </c>
      <c r="C7" s="175">
        <v>157</v>
      </c>
      <c r="D7" s="182">
        <v>391</v>
      </c>
      <c r="E7" s="180" t="s">
        <v>71</v>
      </c>
      <c r="F7" s="175" t="s">
        <v>71</v>
      </c>
      <c r="G7" s="182" t="s">
        <v>71</v>
      </c>
      <c r="H7" s="185">
        <v>2829106</v>
      </c>
      <c r="I7" s="176">
        <v>2296377</v>
      </c>
      <c r="J7" s="181">
        <v>5125483</v>
      </c>
      <c r="K7" s="185">
        <v>1625258</v>
      </c>
      <c r="L7" s="176">
        <v>1089591</v>
      </c>
      <c r="M7" s="181">
        <v>2714849</v>
      </c>
      <c r="N7" s="185">
        <v>39882</v>
      </c>
      <c r="O7" s="176">
        <v>22588</v>
      </c>
      <c r="P7" s="181">
        <v>62470</v>
      </c>
      <c r="Q7" s="180" t="s">
        <v>71</v>
      </c>
      <c r="R7" s="175" t="s">
        <v>71</v>
      </c>
      <c r="S7" s="182" t="s">
        <v>71</v>
      </c>
      <c r="T7" s="187"/>
      <c r="U7" s="187"/>
      <c r="V7" s="187" t="e">
        <f t="shared" si="3"/>
        <v>#VALUE!</v>
      </c>
    </row>
    <row r="8" spans="1:31" ht="15.75" thickBot="1" x14ac:dyDescent="0.3">
      <c r="A8" s="180" t="s">
        <v>46</v>
      </c>
      <c r="B8" s="183">
        <v>569815</v>
      </c>
      <c r="C8" s="183">
        <v>205509</v>
      </c>
      <c r="D8" s="184">
        <v>775324</v>
      </c>
      <c r="E8" s="186">
        <v>793902</v>
      </c>
      <c r="F8" s="183">
        <v>901804</v>
      </c>
      <c r="G8" s="184">
        <v>1695706</v>
      </c>
      <c r="H8" s="186">
        <v>12451518</v>
      </c>
      <c r="I8" s="183">
        <v>7760586</v>
      </c>
      <c r="J8" s="184">
        <v>20212104</v>
      </c>
      <c r="K8" s="186">
        <v>4845533</v>
      </c>
      <c r="L8" s="183">
        <v>3283374</v>
      </c>
      <c r="M8" s="184">
        <v>8128907</v>
      </c>
      <c r="N8" s="186">
        <v>1178722</v>
      </c>
      <c r="O8" s="183">
        <v>517478</v>
      </c>
      <c r="P8" s="184">
        <v>1696200</v>
      </c>
      <c r="Q8" s="186">
        <v>1950574</v>
      </c>
      <c r="R8" s="183">
        <v>902817</v>
      </c>
      <c r="S8" s="184">
        <v>2853391</v>
      </c>
      <c r="T8" s="187">
        <f t="shared" si="1"/>
        <v>0.65482106892040703</v>
      </c>
      <c r="U8" s="187">
        <f t="shared" si="2"/>
        <v>0.74464808165757768</v>
      </c>
      <c r="V8" s="187">
        <f t="shared" si="3"/>
        <v>0.68222556302322834</v>
      </c>
    </row>
  </sheetData>
  <mergeCells count="7">
    <mergeCell ref="T3:V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pageSetup paperSize="9" orientation="portrait" r:id="rId1"/>
  <colBreaks count="5" manualBreakCount="5">
    <brk id="7" max="1048575" man="1"/>
    <brk id="10" max="1048575" man="1"/>
    <brk id="13" max="1048575" man="1"/>
    <brk id="16" max="1048575" man="1"/>
    <brk id="1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791c1b-ad8c-4465-9ce5-ba0708646f9b" xsi:nil="true"/>
    <lcf76f155ced4ddcb4097134ff3c332f xmlns="4538c2ba-a1df-486a-8a8b-ba2804e3cf4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BD8EDA10229945862283FB35699FFB" ma:contentTypeVersion="14" ma:contentTypeDescription="Create a new document." ma:contentTypeScope="" ma:versionID="72144d4b9f70601d8424549f3d9084cb">
  <xsd:schema xmlns:xsd="http://www.w3.org/2001/XMLSchema" xmlns:xs="http://www.w3.org/2001/XMLSchema" xmlns:p="http://schemas.microsoft.com/office/2006/metadata/properties" xmlns:ns2="4538c2ba-a1df-486a-8a8b-ba2804e3cf40" xmlns:ns3="05791c1b-ad8c-4465-9ce5-ba0708646f9b" targetNamespace="http://schemas.microsoft.com/office/2006/metadata/properties" ma:root="true" ma:fieldsID="d22750dcac6f65be9ab966a8006496e3" ns2:_="" ns3:_="">
    <xsd:import namespace="4538c2ba-a1df-486a-8a8b-ba2804e3cf40"/>
    <xsd:import namespace="05791c1b-ad8c-4465-9ce5-ba0708646f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8c2ba-a1df-486a-8a8b-ba2804e3cf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8c34638-ad71-477a-8216-b930bee6a4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91c1b-ad8c-4465-9ce5-ba0708646f9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4b2eeb9-5985-4043-a273-309ee7af2cfe}" ma:internalName="TaxCatchAll" ma:showField="CatchAllData" ma:web="05791c1b-ad8c-4465-9ce5-ba0708646f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35CD56-E182-4BB7-B67C-2228E4B10D6C}">
  <ds:schemaRefs>
    <ds:schemaRef ds:uri="http://schemas.microsoft.com/office/2006/metadata/properties"/>
    <ds:schemaRef ds:uri="http://schemas.microsoft.com/office/infopath/2007/PartnerControls"/>
    <ds:schemaRef ds:uri="05791c1b-ad8c-4465-9ce5-ba0708646f9b"/>
    <ds:schemaRef ds:uri="4538c2ba-a1df-486a-8a8b-ba2804e3cf40"/>
  </ds:schemaRefs>
</ds:datastoreItem>
</file>

<file path=customXml/itemProps2.xml><?xml version="1.0" encoding="utf-8"?>
<ds:datastoreItem xmlns:ds="http://schemas.openxmlformats.org/officeDocument/2006/customXml" ds:itemID="{DD23F479-0DC7-4A34-B6A3-E18AF6968F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8CC13C-D5BC-4D34-9BB0-995D3B87DC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38c2ba-a1df-486a-8a8b-ba2804e3cf40"/>
    <ds:schemaRef ds:uri="05791c1b-ad8c-4465-9ce5-ba0708646f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3</vt:i4>
      </vt:variant>
    </vt:vector>
  </HeadingPairs>
  <TitlesOfParts>
    <vt:vector size="13" baseType="lpstr">
      <vt:lpstr>Tav1</vt:lpstr>
      <vt:lpstr>Tav2a </vt:lpstr>
      <vt:lpstr>Tav2b</vt:lpstr>
      <vt:lpstr>Tav. 3</vt:lpstr>
      <vt:lpstr>Tav. 4</vt:lpstr>
      <vt:lpstr>Tav.5</vt:lpstr>
      <vt:lpstr>Tav. 6</vt:lpstr>
      <vt:lpstr>Tav. 7</vt:lpstr>
      <vt:lpstr>Tav. 8</vt:lpstr>
      <vt:lpstr>Errori campionari2023</vt:lpstr>
      <vt:lpstr>'Tav. 4'!Area_stampa</vt:lpstr>
      <vt:lpstr>'Tav. 7'!Area_stampa</vt:lpstr>
      <vt:lpstr>'Tav. 8'!Area_stampa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Cuffiani Roberta</dc:creator>
  <cp:lastModifiedBy>Masotti Sabina</cp:lastModifiedBy>
  <dcterms:created xsi:type="dcterms:W3CDTF">2024-03-25T10:12:08Z</dcterms:created>
  <dcterms:modified xsi:type="dcterms:W3CDTF">2024-07-01T10:28:54Z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0x01010064BD8EDA10229945862283FB35699FFB</vt:lpwstr>
  </property>
  <property fmtid="{D5CDD505-2E9C-101B-9397-08002B2CF9AE}" pid="3" name="MediaServiceImageTags">
    <vt:lpwstr/>
  </property>
</Properties>
</file>