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theme/themeOverride1.xml" ContentType="application/vnd.openxmlformats-officedocument.themeOverride+xml"/>
  <Override PartName="/xl/charts/chart20.xml" ContentType="application/vnd.openxmlformats-officedocument.drawingml.chart+xml"/>
  <Override PartName="/xl/theme/themeOverride2.xml" ContentType="application/vnd.openxmlformats-officedocument.themeOverride+xml"/>
  <Override PartName="/xl/drawings/drawing17.xml" ContentType="application/vnd.openxmlformats-officedocument.drawingml.chartshapes+xml"/>
  <Override PartName="/xl/charts/chart21.xml" ContentType="application/vnd.openxmlformats-officedocument.drawingml.chart+xml"/>
  <Override PartName="/xl/theme/themeOverride3.xml" ContentType="application/vnd.openxmlformats-officedocument.themeOverride+xml"/>
  <Override PartName="/xl/charts/chart22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19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2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1.xml" ContentType="application/vnd.openxmlformats-officedocument.drawing+xml"/>
  <Override PartName="/xl/charts/chart3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2.xml" ContentType="application/vnd.openxmlformats-officedocument.drawing+xml"/>
  <Override PartName="/xl/charts/chart3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rovravenna.sharepoint.com/sites/Statistica302/Shared Documents/General/PARIOPPORTUNITA'/Pariopporunità2023/Volume/Definitivi/"/>
    </mc:Choice>
  </mc:AlternateContent>
  <xr:revisionPtr revIDLastSave="28" documentId="8_{B7C8F760-ACA5-42D1-8F49-78ECA866E700}" xr6:coauthVersionLast="47" xr6:coauthVersionMax="47" xr10:uidLastSave="{90CA0C7E-D9C7-4BA7-9065-583D679E3C20}"/>
  <bookViews>
    <workbookView xWindow="-120" yWindow="-120" windowWidth="29040" windowHeight="15840" xr2:uid="{00000000-000D-0000-FFFF-FFFF00000000}"/>
  </bookViews>
  <sheets>
    <sheet name="Copertina" sheetId="47" r:id="rId1"/>
    <sheet name="SDM - Tav.1a." sheetId="18" r:id="rId2"/>
    <sheet name="SDM - Tav.1b." sheetId="19" r:id="rId3"/>
    <sheet name="SDM - Tav.1c." sheetId="29" r:id="rId4"/>
    <sheet name="SDM - Tav.2a" sheetId="23" r:id="rId5"/>
    <sheet name="SDM - Tav.2b" sheetId="21" r:id="rId6"/>
    <sheet name="SDM - Tav.3a" sheetId="24" r:id="rId7"/>
    <sheet name="SDM - Tav. 3b" sheetId="22" r:id="rId8"/>
    <sheet name="IFCC - Tav. 4a" sheetId="26" r:id="rId9"/>
    <sheet name="IFCC - Tav. 4b" sheetId="25" r:id="rId10"/>
    <sheet name="IFCC- Tav 4c" sheetId="27" r:id="rId11"/>
    <sheet name="IFCC- Tav 4d" sheetId="36" r:id="rId12"/>
    <sheet name="IFCC - Tav. 4e" sheetId="28" r:id="rId13"/>
    <sheet name="LCTV-Tav. 5a " sheetId="1" r:id="rId14"/>
    <sheet name="LCTV -Tav. 5b" sheetId="5" r:id="rId15"/>
    <sheet name="LCTV - Tav. 5c" sheetId="7" r:id="rId16"/>
    <sheet name="LCTV -Tav.5d" sheetId="9" r:id="rId17"/>
    <sheet name="LCTV - Tav. 6a" sheetId="42" r:id="rId18"/>
    <sheet name="LCTV - Tav. 6b" sheetId="43" r:id="rId19"/>
    <sheet name="Tav. 12" sheetId="17" state="hidden" r:id="rId20"/>
    <sheet name="LCTV-Tav. 6 c" sheetId="31" r:id="rId21"/>
    <sheet name="LCTV- Tav. 7" sheetId="15" r:id="rId22"/>
    <sheet name="LCTV - Tav.8" sheetId="30" r:id="rId23"/>
    <sheet name="LCTV -Tav. 9a" sheetId="32" r:id="rId24"/>
    <sheet name="LCTV - Tav. 9b" sheetId="33" r:id="rId25"/>
    <sheet name="LCTV - Tav.9c" sheetId="34" r:id="rId26"/>
    <sheet name="LCTV - Tav.10a" sheetId="35" r:id="rId27"/>
    <sheet name="LCTV - Tav.10b" sheetId="37" r:id="rId28"/>
    <sheet name="LCTV - Tav.10c" sheetId="38" r:id="rId29"/>
    <sheet name="RSUTCV - Tav.11v" sheetId="39" state="hidden" r:id="rId30"/>
    <sheet name="RSUTCV - Tav.11" sheetId="41" r:id="rId31"/>
    <sheet name="V - Tav. 12" sheetId="40" r:id="rId32"/>
    <sheet name="V - Tav. 13" sheetId="45" r:id="rId33"/>
    <sheet name="PI - Tav. 14" sheetId="48" r:id="rId34"/>
    <sheet name="Tav. 15" sheetId="16" state="hidden" r:id="rId35"/>
  </sheets>
  <definedNames>
    <definedName name="_xlnm.Print_Area" localSheetId="9">'IFCC - Tav. 4b'!$A$1:$M$54</definedName>
    <definedName name="_xlnm.Print_Area" localSheetId="15">'LCTV - Tav. 5c'!$A$1:$P$59</definedName>
    <definedName name="_xlnm.Print_Area" localSheetId="18">'LCTV - Tav. 6b'!$A$1:$F$32</definedName>
    <definedName name="_xlnm.Print_Area" localSheetId="24">'LCTV - Tav. 9b'!$A$1:$M$233</definedName>
    <definedName name="_xlnm.Print_Area" localSheetId="26">'LCTV - Tav.10a'!$A$1:$P$30</definedName>
    <definedName name="_xlnm.Print_Area" localSheetId="27">'LCTV - Tav.10b'!$A$1:$P$30</definedName>
    <definedName name="_xlnm.Print_Area" localSheetId="28">'LCTV - Tav.10c'!$A$1:$P$30</definedName>
    <definedName name="_xlnm.Print_Area" localSheetId="22">'LCTV - Tav.8'!$A$1:$P$30</definedName>
    <definedName name="_xlnm.Print_Area" localSheetId="25">'LCTV - Tav.9c'!$A$1:$P$30</definedName>
    <definedName name="_xlnm.Print_Area" localSheetId="21">'LCTV- Tav. 7'!$A$1:$N$51</definedName>
    <definedName name="_xlnm.Print_Area" localSheetId="23">'LCTV -Tav. 9a'!$A$1:$T$269</definedName>
    <definedName name="_xlnm.Print_Area" localSheetId="20">'LCTV-Tav. 6 c'!$A$1:$G$164</definedName>
    <definedName name="_xlnm.Print_Area" localSheetId="33">'PI - Tav. 14'!$A$1:$P$27</definedName>
    <definedName name="_xlnm.Print_Area" localSheetId="30">'RSUTCV - Tav.11'!$A$1:$O$219</definedName>
    <definedName name="_xlnm.Print_Area" localSheetId="29">'RSUTCV - Tav.11v'!$A$1:$M$219</definedName>
    <definedName name="_xlnm.Print_Area" localSheetId="7">'SDM - Tav. 3b'!$A$1:$E$56</definedName>
    <definedName name="_xlnm.Print_Area" localSheetId="1">'SDM - Tav.1a.'!$A$1:$P$56</definedName>
    <definedName name="_xlnm.Print_Area" localSheetId="2">'SDM - Tav.1b.'!$A$1:$P$23</definedName>
    <definedName name="_xlnm.Print_Area" localSheetId="3">'SDM - Tav.1c.'!$A$1:$P$12</definedName>
    <definedName name="_xlnm.Print_Area" localSheetId="4">'SDM - Tav.2a'!$A$1:$G$47</definedName>
    <definedName name="_xlnm.Print_Area" localSheetId="5">'SDM - Tav.2b'!$A$1:$E$47</definedName>
    <definedName name="_xlnm.Print_Area" localSheetId="6">'SDM - Tav.3a'!$A$1:$G$56</definedName>
    <definedName name="_xlnm.Print_Area" localSheetId="34">'Tav. 15'!$A$1:$H$14</definedName>
    <definedName name="_xlnm.Print_Area" localSheetId="32">'V - Tav. 13'!$A$1:$P$27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71" i="41" l="1"/>
  <c r="O172" i="41"/>
  <c r="O173" i="41"/>
  <c r="O174" i="41"/>
  <c r="O170" i="41"/>
  <c r="N171" i="41"/>
  <c r="N172" i="41"/>
  <c r="N173" i="41"/>
  <c r="N174" i="41"/>
  <c r="N170" i="41"/>
  <c r="M171" i="41"/>
  <c r="M172" i="41"/>
  <c r="M173" i="41"/>
  <c r="M174" i="41"/>
  <c r="M170" i="41"/>
  <c r="L171" i="41"/>
  <c r="L172" i="41"/>
  <c r="L173" i="41"/>
  <c r="L174" i="41"/>
  <c r="L170" i="41"/>
  <c r="K171" i="41"/>
  <c r="K172" i="41"/>
  <c r="K173" i="41"/>
  <c r="K174" i="41"/>
  <c r="K170" i="41"/>
  <c r="N197" i="41"/>
  <c r="N198" i="41"/>
  <c r="K195" i="41"/>
  <c r="K197" i="41"/>
  <c r="K198" i="41"/>
  <c r="K194" i="41"/>
  <c r="O195" i="41"/>
  <c r="O196" i="41"/>
  <c r="O197" i="41"/>
  <c r="J196" i="41"/>
  <c r="J197" i="41"/>
  <c r="J173" i="41"/>
  <c r="J172" i="41"/>
  <c r="J171" i="41"/>
  <c r="J170" i="41"/>
  <c r="O186" i="41"/>
  <c r="O194" i="41" s="1"/>
  <c r="N186" i="41"/>
  <c r="N195" i="41" s="1"/>
  <c r="M186" i="41"/>
  <c r="M196" i="41" s="1"/>
  <c r="L186" i="41"/>
  <c r="L196" i="41" s="1"/>
  <c r="K186" i="41"/>
  <c r="K196" i="41" s="1"/>
  <c r="J186" i="41"/>
  <c r="J194" i="41" s="1"/>
  <c r="G197" i="41"/>
  <c r="F197" i="41"/>
  <c r="E197" i="41"/>
  <c r="D197" i="41"/>
  <c r="C197" i="41"/>
  <c r="B197" i="41"/>
  <c r="G196" i="41"/>
  <c r="F196" i="41"/>
  <c r="E196" i="41"/>
  <c r="D196" i="41"/>
  <c r="C196" i="41"/>
  <c r="B196" i="41"/>
  <c r="G195" i="41"/>
  <c r="F195" i="41"/>
  <c r="E195" i="41"/>
  <c r="D195" i="41"/>
  <c r="C195" i="41"/>
  <c r="B195" i="41"/>
  <c r="G194" i="41"/>
  <c r="F194" i="41"/>
  <c r="E194" i="41"/>
  <c r="D194" i="41"/>
  <c r="C194" i="41"/>
  <c r="B194" i="41"/>
  <c r="E172" i="41"/>
  <c r="D172" i="41"/>
  <c r="E170" i="41"/>
  <c r="D170" i="41"/>
  <c r="G162" i="41"/>
  <c r="G172" i="41" s="1"/>
  <c r="F162" i="41"/>
  <c r="F171" i="41" s="1"/>
  <c r="E162" i="41"/>
  <c r="E173" i="41" s="1"/>
  <c r="D162" i="41"/>
  <c r="D173" i="41" s="1"/>
  <c r="C162" i="41"/>
  <c r="C173" i="41" s="1"/>
  <c r="B162" i="41"/>
  <c r="B171" i="41" s="1"/>
  <c r="E31" i="43"/>
  <c r="D31" i="43"/>
  <c r="C31" i="43"/>
  <c r="B31" i="43"/>
  <c r="E30" i="43"/>
  <c r="E29" i="43"/>
  <c r="E28" i="43"/>
  <c r="E27" i="43"/>
  <c r="E25" i="43"/>
  <c r="D25" i="43"/>
  <c r="C25" i="43"/>
  <c r="B25" i="43"/>
  <c r="E24" i="43"/>
  <c r="E23" i="43"/>
  <c r="D21" i="43"/>
  <c r="C21" i="43"/>
  <c r="B21" i="43"/>
  <c r="E21" i="43" s="1"/>
  <c r="E20" i="43"/>
  <c r="E19" i="43"/>
  <c r="E11" i="43"/>
  <c r="F11" i="43" s="1"/>
  <c r="F10" i="43"/>
  <c r="F9" i="43"/>
  <c r="I78" i="42"/>
  <c r="H78" i="42"/>
  <c r="D78" i="42"/>
  <c r="J78" i="42" s="1"/>
  <c r="J77" i="42"/>
  <c r="I77" i="42"/>
  <c r="H77" i="42"/>
  <c r="D77" i="42"/>
  <c r="J76" i="42"/>
  <c r="I76" i="42"/>
  <c r="H76" i="42"/>
  <c r="D76" i="42"/>
  <c r="J75" i="42"/>
  <c r="I75" i="42"/>
  <c r="H75" i="42"/>
  <c r="D75" i="42"/>
  <c r="I74" i="42"/>
  <c r="H74" i="42"/>
  <c r="G74" i="42"/>
  <c r="D74" i="42"/>
  <c r="J74" i="42" s="1"/>
  <c r="D66" i="42"/>
  <c r="C66" i="42"/>
  <c r="H66" i="42" s="1"/>
  <c r="B66" i="42"/>
  <c r="G66" i="42" s="1"/>
  <c r="I66" i="42" s="1"/>
  <c r="H65" i="42"/>
  <c r="I65" i="42" s="1"/>
  <c r="G65" i="42"/>
  <c r="H64" i="42"/>
  <c r="G64" i="42"/>
  <c r="I64" i="42" s="1"/>
  <c r="H63" i="42"/>
  <c r="G63" i="42"/>
  <c r="I63" i="42" s="1"/>
  <c r="I62" i="42"/>
  <c r="H62" i="42"/>
  <c r="G62" i="42"/>
  <c r="C59" i="42"/>
  <c r="B59" i="42"/>
  <c r="D58" i="42"/>
  <c r="H58" i="42" s="1"/>
  <c r="C58" i="42"/>
  <c r="B58" i="42"/>
  <c r="C57" i="42"/>
  <c r="B57" i="42"/>
  <c r="D56" i="42"/>
  <c r="H56" i="42" s="1"/>
  <c r="C56" i="42"/>
  <c r="B56" i="42"/>
  <c r="C55" i="42"/>
  <c r="B55" i="42"/>
  <c r="G55" i="42" s="1"/>
  <c r="I55" i="42" s="1"/>
  <c r="I42" i="42"/>
  <c r="H42" i="42"/>
  <c r="G42" i="42"/>
  <c r="I41" i="42"/>
  <c r="H41" i="42"/>
  <c r="G41" i="42"/>
  <c r="I40" i="42"/>
  <c r="H40" i="42"/>
  <c r="G40" i="42"/>
  <c r="I39" i="42"/>
  <c r="H39" i="42"/>
  <c r="G39" i="42"/>
  <c r="D36" i="42"/>
  <c r="I35" i="42"/>
  <c r="H35" i="42"/>
  <c r="G35" i="42"/>
  <c r="D35" i="42"/>
  <c r="I34" i="42"/>
  <c r="H34" i="42"/>
  <c r="G34" i="42"/>
  <c r="D34" i="42"/>
  <c r="I33" i="42"/>
  <c r="H33" i="42"/>
  <c r="G33" i="42"/>
  <c r="D33" i="42"/>
  <c r="I32" i="42"/>
  <c r="H32" i="42"/>
  <c r="G32" i="42"/>
  <c r="D32" i="42"/>
  <c r="D20" i="42"/>
  <c r="I19" i="42"/>
  <c r="H19" i="42"/>
  <c r="G19" i="42"/>
  <c r="D19" i="42"/>
  <c r="I18" i="42"/>
  <c r="H18" i="42"/>
  <c r="G18" i="42"/>
  <c r="D18" i="42"/>
  <c r="I17" i="42"/>
  <c r="H17" i="42"/>
  <c r="G17" i="42"/>
  <c r="D17" i="42"/>
  <c r="I16" i="42"/>
  <c r="H16" i="42"/>
  <c r="G16" i="42"/>
  <c r="D16" i="42"/>
  <c r="D13" i="42"/>
  <c r="D59" i="42" s="1"/>
  <c r="H59" i="42" s="1"/>
  <c r="I12" i="42"/>
  <c r="H12" i="42"/>
  <c r="G12" i="42"/>
  <c r="D12" i="42"/>
  <c r="I11" i="42"/>
  <c r="H11" i="42"/>
  <c r="G11" i="42"/>
  <c r="D11" i="42"/>
  <c r="D57" i="42" s="1"/>
  <c r="H57" i="42" s="1"/>
  <c r="I10" i="42"/>
  <c r="H10" i="42"/>
  <c r="G10" i="42"/>
  <c r="D10" i="42"/>
  <c r="I9" i="42"/>
  <c r="H9" i="42"/>
  <c r="G9" i="42"/>
  <c r="D9" i="42"/>
  <c r="D55" i="42" s="1"/>
  <c r="H55" i="42" s="1"/>
  <c r="F174" i="41" l="1"/>
  <c r="B173" i="41"/>
  <c r="C171" i="41"/>
  <c r="G171" i="41"/>
  <c r="G173" i="41"/>
  <c r="J174" i="41"/>
  <c r="L194" i="41"/>
  <c r="L195" i="41"/>
  <c r="B170" i="41"/>
  <c r="F170" i="41"/>
  <c r="D171" i="41"/>
  <c r="D174" i="41" s="1"/>
  <c r="B172" i="41"/>
  <c r="B174" i="41" s="1"/>
  <c r="F172" i="41"/>
  <c r="D198" i="41"/>
  <c r="B198" i="41"/>
  <c r="F198" i="41"/>
  <c r="J195" i="41"/>
  <c r="J198" i="41" s="1"/>
  <c r="O198" i="41"/>
  <c r="L198" i="41"/>
  <c r="M194" i="41"/>
  <c r="M195" i="41"/>
  <c r="N196" i="41"/>
  <c r="C170" i="41"/>
  <c r="G170" i="41"/>
  <c r="E171" i="41"/>
  <c r="E174" i="41" s="1"/>
  <c r="C172" i="41"/>
  <c r="E198" i="41"/>
  <c r="C198" i="41"/>
  <c r="G198" i="41"/>
  <c r="L197" i="41"/>
  <c r="M198" i="41"/>
  <c r="N194" i="41"/>
  <c r="F173" i="41"/>
  <c r="M197" i="41"/>
  <c r="G57" i="42"/>
  <c r="I57" i="42" s="1"/>
  <c r="G59" i="42"/>
  <c r="I59" i="42" s="1"/>
  <c r="G56" i="42"/>
  <c r="I56" i="42" s="1"/>
  <c r="G58" i="42"/>
  <c r="I58" i="42" s="1"/>
  <c r="G174" i="41" l="1"/>
  <c r="C174" i="41"/>
  <c r="F33" i="32"/>
  <c r="F35" i="32"/>
  <c r="M27" i="41"/>
  <c r="M26" i="41"/>
  <c r="O139" i="41"/>
  <c r="O149" i="41" s="1"/>
  <c r="N139" i="41"/>
  <c r="N148" i="41" s="1"/>
  <c r="M139" i="41"/>
  <c r="M149" i="41" s="1"/>
  <c r="L139" i="41"/>
  <c r="L149" i="41" s="1"/>
  <c r="K139" i="41"/>
  <c r="K149" i="41" s="1"/>
  <c r="J139" i="41"/>
  <c r="J149" i="41" s="1"/>
  <c r="G139" i="41"/>
  <c r="G149" i="41" s="1"/>
  <c r="F139" i="41"/>
  <c r="F149" i="41" s="1"/>
  <c r="E139" i="41"/>
  <c r="E149" i="41" s="1"/>
  <c r="D139" i="41"/>
  <c r="D149" i="41" s="1"/>
  <c r="C139" i="41"/>
  <c r="C149" i="41" s="1"/>
  <c r="B139" i="41"/>
  <c r="B149" i="41" s="1"/>
  <c r="O117" i="41"/>
  <c r="O126" i="41" s="1"/>
  <c r="N117" i="41"/>
  <c r="N126" i="41" s="1"/>
  <c r="M117" i="41"/>
  <c r="M126" i="41" s="1"/>
  <c r="L117" i="41"/>
  <c r="L126" i="41" s="1"/>
  <c r="K117" i="41"/>
  <c r="K126" i="41" s="1"/>
  <c r="J117" i="41"/>
  <c r="J126" i="41" s="1"/>
  <c r="G117" i="41"/>
  <c r="G126" i="41" s="1"/>
  <c r="F117" i="41"/>
  <c r="F127" i="41" s="1"/>
  <c r="E117" i="41"/>
  <c r="E126" i="41" s="1"/>
  <c r="D117" i="41"/>
  <c r="D125" i="41" s="1"/>
  <c r="C117" i="41"/>
  <c r="C126" i="41" s="1"/>
  <c r="B117" i="41"/>
  <c r="B127" i="41" s="1"/>
  <c r="G74" i="41"/>
  <c r="F74" i="41"/>
  <c r="E74" i="41"/>
  <c r="D74" i="41"/>
  <c r="C74" i="41"/>
  <c r="B74" i="41"/>
  <c r="G73" i="41"/>
  <c r="G82" i="41" s="1"/>
  <c r="F73" i="41"/>
  <c r="F82" i="41" s="1"/>
  <c r="E73" i="41"/>
  <c r="E83" i="41" s="1"/>
  <c r="D73" i="41"/>
  <c r="D83" i="41" s="1"/>
  <c r="C73" i="41"/>
  <c r="C82" i="41" s="1"/>
  <c r="B73" i="41"/>
  <c r="B82" i="41" s="1"/>
  <c r="G12" i="41"/>
  <c r="F12" i="41"/>
  <c r="E12" i="41"/>
  <c r="D12" i="41"/>
  <c r="C12" i="41"/>
  <c r="B12" i="41"/>
  <c r="G11" i="41"/>
  <c r="G20" i="41" s="1"/>
  <c r="F11" i="41"/>
  <c r="F22" i="41" s="1"/>
  <c r="E11" i="41"/>
  <c r="E21" i="41" s="1"/>
  <c r="D11" i="41"/>
  <c r="D22" i="41" s="1"/>
  <c r="C11" i="41"/>
  <c r="C20" i="41" s="1"/>
  <c r="B11" i="41"/>
  <c r="B22" i="41" s="1"/>
  <c r="G43" i="40"/>
  <c r="G42" i="40"/>
  <c r="G41" i="40"/>
  <c r="G40" i="40"/>
  <c r="G39" i="40"/>
  <c r="G33" i="40"/>
  <c r="G32" i="40"/>
  <c r="G31" i="40"/>
  <c r="G30" i="40"/>
  <c r="B21" i="41" l="1"/>
  <c r="F21" i="41"/>
  <c r="B83" i="41"/>
  <c r="B84" i="41" s="1"/>
  <c r="F83" i="41"/>
  <c r="F84" i="41" s="1"/>
  <c r="F85" i="41"/>
  <c r="D82" i="41"/>
  <c r="D84" i="41" s="1"/>
  <c r="D126" i="41"/>
  <c r="D127" i="41"/>
  <c r="J147" i="41"/>
  <c r="J148" i="41"/>
  <c r="N149" i="41"/>
  <c r="E20" i="41"/>
  <c r="E22" i="41" s="1"/>
  <c r="C21" i="41"/>
  <c r="C23" i="41" s="1"/>
  <c r="G21" i="41"/>
  <c r="G23" i="41" s="1"/>
  <c r="E82" i="41"/>
  <c r="E84" i="41" s="1"/>
  <c r="C83" i="41"/>
  <c r="C85" i="41" s="1"/>
  <c r="G83" i="41"/>
  <c r="G85" i="41" s="1"/>
  <c r="E125" i="41"/>
  <c r="E127" i="41" s="1"/>
  <c r="K125" i="41"/>
  <c r="K127" i="41" s="1"/>
  <c r="O125" i="41"/>
  <c r="O127" i="41" s="1"/>
  <c r="E147" i="41"/>
  <c r="E150" i="41" s="1"/>
  <c r="K147" i="41"/>
  <c r="O147" i="41"/>
  <c r="E148" i="41"/>
  <c r="K148" i="41"/>
  <c r="O148" i="41"/>
  <c r="J125" i="41"/>
  <c r="J127" i="41" s="1"/>
  <c r="N147" i="41"/>
  <c r="N150" i="41" s="1"/>
  <c r="B20" i="41"/>
  <c r="B23" i="41" s="1"/>
  <c r="F20" i="41"/>
  <c r="D21" i="41"/>
  <c r="B125" i="41"/>
  <c r="F125" i="41"/>
  <c r="L125" i="41"/>
  <c r="L127" i="41" s="1"/>
  <c r="B126" i="41"/>
  <c r="F126" i="41"/>
  <c r="B147" i="41"/>
  <c r="F147" i="41"/>
  <c r="L147" i="41"/>
  <c r="L150" i="41" s="1"/>
  <c r="B148" i="41"/>
  <c r="F148" i="41"/>
  <c r="L148" i="41"/>
  <c r="D20" i="41"/>
  <c r="N125" i="41"/>
  <c r="N127" i="41" s="1"/>
  <c r="D147" i="41"/>
  <c r="D150" i="41" s="1"/>
  <c r="D148" i="41"/>
  <c r="C125" i="41"/>
  <c r="C127" i="41" s="1"/>
  <c r="G125" i="41"/>
  <c r="G127" i="41" s="1"/>
  <c r="M125" i="41"/>
  <c r="M127" i="41" s="1"/>
  <c r="C147" i="41"/>
  <c r="G147" i="41"/>
  <c r="M147" i="41"/>
  <c r="M150" i="41" s="1"/>
  <c r="C148" i="41"/>
  <c r="G148" i="41"/>
  <c r="M148" i="41"/>
  <c r="M194" i="39"/>
  <c r="I194" i="39"/>
  <c r="I170" i="39"/>
  <c r="L194" i="39"/>
  <c r="K194" i="39"/>
  <c r="J194" i="39"/>
  <c r="M195" i="39"/>
  <c r="M196" i="39"/>
  <c r="M197" i="39"/>
  <c r="M198" i="39"/>
  <c r="L195" i="39"/>
  <c r="L196" i="39"/>
  <c r="L197" i="39"/>
  <c r="L198" i="39"/>
  <c r="K195" i="39"/>
  <c r="K196" i="39"/>
  <c r="K197" i="39"/>
  <c r="K198" i="39"/>
  <c r="J195" i="39"/>
  <c r="J196" i="39"/>
  <c r="J197" i="39"/>
  <c r="J198" i="39"/>
  <c r="I195" i="39"/>
  <c r="I196" i="39"/>
  <c r="I197" i="39"/>
  <c r="I198" i="39"/>
  <c r="E195" i="39"/>
  <c r="E196" i="39"/>
  <c r="E197" i="39"/>
  <c r="E198" i="39"/>
  <c r="E194" i="39"/>
  <c r="D195" i="39"/>
  <c r="D196" i="39"/>
  <c r="D197" i="39"/>
  <c r="D198" i="39"/>
  <c r="D194" i="39"/>
  <c r="C195" i="39"/>
  <c r="C196" i="39"/>
  <c r="C197" i="39"/>
  <c r="C198" i="39"/>
  <c r="C194" i="39"/>
  <c r="B195" i="39"/>
  <c r="B196" i="39"/>
  <c r="B197" i="39"/>
  <c r="B198" i="39"/>
  <c r="B194" i="39"/>
  <c r="F195" i="39"/>
  <c r="F196" i="39"/>
  <c r="F197" i="39"/>
  <c r="F186" i="39"/>
  <c r="F198" i="39" s="1"/>
  <c r="F174" i="39"/>
  <c r="E171" i="39"/>
  <c r="E172" i="39"/>
  <c r="E173" i="39"/>
  <c r="E174" i="39"/>
  <c r="E170" i="39"/>
  <c r="D171" i="39"/>
  <c r="D172" i="39"/>
  <c r="D173" i="39"/>
  <c r="D174" i="39"/>
  <c r="D170" i="39"/>
  <c r="C171" i="39"/>
  <c r="C172" i="39"/>
  <c r="C173" i="39"/>
  <c r="C174" i="39"/>
  <c r="C170" i="39"/>
  <c r="B171" i="39"/>
  <c r="B172" i="39"/>
  <c r="B173" i="39"/>
  <c r="B174" i="39"/>
  <c r="B170" i="39"/>
  <c r="M171" i="39"/>
  <c r="M172" i="39"/>
  <c r="M173" i="39"/>
  <c r="M174" i="39"/>
  <c r="M170" i="39"/>
  <c r="L171" i="39"/>
  <c r="L172" i="39"/>
  <c r="L173" i="39"/>
  <c r="L174" i="39"/>
  <c r="L170" i="39"/>
  <c r="K171" i="39"/>
  <c r="K172" i="39"/>
  <c r="K173" i="39"/>
  <c r="K174" i="39"/>
  <c r="K170" i="39"/>
  <c r="I174" i="39"/>
  <c r="I171" i="39"/>
  <c r="I172" i="39"/>
  <c r="I173" i="39"/>
  <c r="J171" i="39"/>
  <c r="J172" i="39"/>
  <c r="J173" i="39"/>
  <c r="J170" i="39"/>
  <c r="J174" i="39" s="1"/>
  <c r="L148" i="39"/>
  <c r="L149" i="39"/>
  <c r="L150" i="39"/>
  <c r="L147" i="39"/>
  <c r="K148" i="39"/>
  <c r="K149" i="39"/>
  <c r="K150" i="39"/>
  <c r="J148" i="39"/>
  <c r="J149" i="39"/>
  <c r="J150" i="39"/>
  <c r="J147" i="39"/>
  <c r="K147" i="39"/>
  <c r="I147" i="39"/>
  <c r="I150" i="39" s="1"/>
  <c r="F162" i="39"/>
  <c r="F170" i="39" s="1"/>
  <c r="M148" i="39"/>
  <c r="M149" i="39"/>
  <c r="M147" i="39"/>
  <c r="M150" i="39" s="1"/>
  <c r="I149" i="39"/>
  <c r="I148" i="39"/>
  <c r="M126" i="39"/>
  <c r="M125" i="39"/>
  <c r="M127" i="39" s="1"/>
  <c r="K125" i="39"/>
  <c r="I125" i="39"/>
  <c r="F149" i="39"/>
  <c r="F147" i="39"/>
  <c r="B139" i="39"/>
  <c r="D139" i="39"/>
  <c r="D148" i="39" s="1"/>
  <c r="F139" i="39"/>
  <c r="F148" i="39" s="1"/>
  <c r="K127" i="39"/>
  <c r="I127" i="39"/>
  <c r="K126" i="39"/>
  <c r="I126" i="39"/>
  <c r="D126" i="39"/>
  <c r="D125" i="39"/>
  <c r="F117" i="39"/>
  <c r="F126" i="39" s="1"/>
  <c r="D117" i="39"/>
  <c r="D127" i="39" s="1"/>
  <c r="B117" i="39"/>
  <c r="B125" i="39" s="1"/>
  <c r="F82" i="39"/>
  <c r="F74" i="39"/>
  <c r="D74" i="39"/>
  <c r="B74" i="39"/>
  <c r="F73" i="39"/>
  <c r="F83" i="39" s="1"/>
  <c r="F85" i="39" s="1"/>
  <c r="D73" i="39"/>
  <c r="D84" i="39" s="1"/>
  <c r="B73" i="39"/>
  <c r="B83" i="39" s="1"/>
  <c r="F20" i="39"/>
  <c r="F11" i="39"/>
  <c r="F21" i="39" s="1"/>
  <c r="D11" i="39"/>
  <c r="D20" i="39" s="1"/>
  <c r="B11" i="39"/>
  <c r="B20" i="39" s="1"/>
  <c r="B12" i="39"/>
  <c r="D12" i="39"/>
  <c r="F12" i="39"/>
  <c r="E23" i="41" l="1"/>
  <c r="D23" i="41"/>
  <c r="B85" i="41"/>
  <c r="F150" i="41"/>
  <c r="F23" i="41"/>
  <c r="K150" i="41"/>
  <c r="E85" i="41"/>
  <c r="C150" i="41"/>
  <c r="G22" i="41"/>
  <c r="J150" i="41"/>
  <c r="C22" i="41"/>
  <c r="G84" i="41"/>
  <c r="D85" i="41"/>
  <c r="G150" i="41"/>
  <c r="B150" i="41"/>
  <c r="O150" i="41"/>
  <c r="C84" i="41"/>
  <c r="F84" i="39"/>
  <c r="F127" i="39"/>
  <c r="D149" i="39"/>
  <c r="B127" i="39"/>
  <c r="D147" i="39"/>
  <c r="D21" i="39"/>
  <c r="D83" i="39"/>
  <c r="B126" i="39"/>
  <c r="F125" i="39"/>
  <c r="F150" i="39"/>
  <c r="D150" i="39"/>
  <c r="F173" i="39"/>
  <c r="F172" i="39"/>
  <c r="F171" i="39"/>
  <c r="F194" i="39"/>
  <c r="B147" i="39"/>
  <c r="B149" i="39"/>
  <c r="B150" i="39"/>
  <c r="B148" i="39"/>
  <c r="F23" i="39"/>
  <c r="B82" i="39"/>
  <c r="D22" i="39"/>
  <c r="B84" i="39"/>
  <c r="D23" i="39"/>
  <c r="F22" i="39"/>
  <c r="B22" i="39"/>
  <c r="B21" i="39"/>
  <c r="B23" i="39" s="1"/>
  <c r="D82" i="39"/>
  <c r="P12" i="38"/>
  <c r="O12" i="38"/>
  <c r="N12" i="38"/>
  <c r="M12" i="38"/>
  <c r="L12" i="38"/>
  <c r="K12" i="38"/>
  <c r="J12" i="38"/>
  <c r="I12" i="38"/>
  <c r="H12" i="38"/>
  <c r="G12" i="38"/>
  <c r="F12" i="38"/>
  <c r="E12" i="38"/>
  <c r="D12" i="38"/>
  <c r="C12" i="38"/>
  <c r="B12" i="38"/>
  <c r="C12" i="37"/>
  <c r="D12" i="37"/>
  <c r="E12" i="37"/>
  <c r="F12" i="37"/>
  <c r="P12" i="37" l="1"/>
  <c r="O12" i="37"/>
  <c r="N12" i="37"/>
  <c r="M12" i="37"/>
  <c r="L12" i="37"/>
  <c r="K12" i="37"/>
  <c r="J12" i="37"/>
  <c r="I12" i="37"/>
  <c r="H12" i="37"/>
  <c r="G12" i="37"/>
  <c r="B12" i="37"/>
  <c r="E232" i="33" l="1"/>
  <c r="C231" i="33"/>
  <c r="D231" i="33"/>
  <c r="E231" i="33"/>
  <c r="F231" i="33"/>
  <c r="B231" i="33"/>
  <c r="I186" i="33"/>
  <c r="P12" i="35"/>
  <c r="O12" i="35"/>
  <c r="N12" i="35"/>
  <c r="M12" i="35"/>
  <c r="L12" i="35"/>
  <c r="K12" i="35"/>
  <c r="J12" i="35"/>
  <c r="I12" i="35"/>
  <c r="H12" i="35"/>
  <c r="G12" i="35"/>
  <c r="E12" i="35"/>
  <c r="D12" i="35"/>
  <c r="C12" i="35"/>
  <c r="B12" i="35"/>
  <c r="P12" i="34"/>
  <c r="O12" i="34"/>
  <c r="N12" i="34"/>
  <c r="M12" i="34"/>
  <c r="L12" i="34"/>
  <c r="K12" i="34"/>
  <c r="J12" i="34"/>
  <c r="I12" i="34"/>
  <c r="H12" i="34"/>
  <c r="G12" i="34"/>
  <c r="E12" i="34"/>
  <c r="D12" i="34"/>
  <c r="C12" i="34"/>
  <c r="B12" i="34"/>
  <c r="G133" i="32"/>
  <c r="G136" i="32"/>
  <c r="F216" i="33"/>
  <c r="F233" i="33" s="1"/>
  <c r="E216" i="33"/>
  <c r="L216" i="33" s="1"/>
  <c r="D216" i="33"/>
  <c r="K216" i="33" s="1"/>
  <c r="C216" i="33"/>
  <c r="J216" i="33" s="1"/>
  <c r="B216" i="33"/>
  <c r="I216" i="33" s="1"/>
  <c r="F215" i="33"/>
  <c r="F232" i="33" s="1"/>
  <c r="E215" i="33"/>
  <c r="D215" i="33"/>
  <c r="D232" i="33" s="1"/>
  <c r="C215" i="33"/>
  <c r="C232" i="33" s="1"/>
  <c r="B215" i="33"/>
  <c r="F214" i="33"/>
  <c r="E214" i="33"/>
  <c r="D214" i="33"/>
  <c r="C214" i="33"/>
  <c r="B214" i="33"/>
  <c r="F213" i="33"/>
  <c r="F230" i="33" s="1"/>
  <c r="E213" i="33"/>
  <c r="E230" i="33" s="1"/>
  <c r="D213" i="33"/>
  <c r="D230" i="33" s="1"/>
  <c r="C213" i="33"/>
  <c r="C230" i="33" s="1"/>
  <c r="B213" i="33"/>
  <c r="B230" i="33" s="1"/>
  <c r="F212" i="33"/>
  <c r="F229" i="33" s="1"/>
  <c r="E212" i="33"/>
  <c r="E229" i="33" s="1"/>
  <c r="D212" i="33"/>
  <c r="C212" i="33"/>
  <c r="B212" i="33"/>
  <c r="B229" i="33" s="1"/>
  <c r="F211" i="33"/>
  <c r="E211" i="33"/>
  <c r="D211" i="33"/>
  <c r="C211" i="33"/>
  <c r="B211" i="33"/>
  <c r="B228" i="33" s="1"/>
  <c r="F210" i="33"/>
  <c r="F227" i="33" s="1"/>
  <c r="E210" i="33"/>
  <c r="D210" i="33"/>
  <c r="D227" i="33" s="1"/>
  <c r="C210" i="33"/>
  <c r="C227" i="33" s="1"/>
  <c r="B210" i="33"/>
  <c r="B227" i="33" s="1"/>
  <c r="F209" i="33"/>
  <c r="F226" i="33" s="1"/>
  <c r="E209" i="33"/>
  <c r="E226" i="33" s="1"/>
  <c r="D209" i="33"/>
  <c r="C209" i="33"/>
  <c r="C226" i="33" s="1"/>
  <c r="B209" i="33"/>
  <c r="F208" i="33"/>
  <c r="F225" i="33" s="1"/>
  <c r="E208" i="33"/>
  <c r="E225" i="33" s="1"/>
  <c r="D208" i="33"/>
  <c r="C208" i="33"/>
  <c r="B208" i="33"/>
  <c r="B225" i="33" s="1"/>
  <c r="F207" i="33"/>
  <c r="E207" i="33"/>
  <c r="D207" i="33"/>
  <c r="C207" i="33"/>
  <c r="B207" i="33"/>
  <c r="F206" i="33"/>
  <c r="F223" i="33" s="1"/>
  <c r="E206" i="33"/>
  <c r="E223" i="33" s="1"/>
  <c r="D206" i="33"/>
  <c r="D223" i="33" s="1"/>
  <c r="C206" i="33"/>
  <c r="C223" i="33" s="1"/>
  <c r="B206" i="33"/>
  <c r="B223" i="33" s="1"/>
  <c r="F205" i="33"/>
  <c r="F222" i="33" s="1"/>
  <c r="E205" i="33"/>
  <c r="D205" i="33"/>
  <c r="D222" i="33" s="1"/>
  <c r="C205" i="33"/>
  <c r="B205" i="33"/>
  <c r="F204" i="33"/>
  <c r="F221" i="33" s="1"/>
  <c r="E204" i="33"/>
  <c r="E221" i="33" s="1"/>
  <c r="D204" i="33"/>
  <c r="K204" i="33" s="1"/>
  <c r="C204" i="33"/>
  <c r="B204" i="33"/>
  <c r="B221" i="33" s="1"/>
  <c r="F203" i="33"/>
  <c r="E203" i="33"/>
  <c r="D203" i="33"/>
  <c r="K203" i="33" s="1"/>
  <c r="C203" i="33"/>
  <c r="B203" i="33"/>
  <c r="I203" i="33" s="1"/>
  <c r="M199" i="33"/>
  <c r="L199" i="33"/>
  <c r="K199" i="33"/>
  <c r="J199" i="33"/>
  <c r="I199" i="33"/>
  <c r="M198" i="33"/>
  <c r="L198" i="33"/>
  <c r="K198" i="33"/>
  <c r="J198" i="33"/>
  <c r="I198" i="33"/>
  <c r="M197" i="33"/>
  <c r="L197" i="33"/>
  <c r="K197" i="33"/>
  <c r="J197" i="33"/>
  <c r="I197" i="33"/>
  <c r="M196" i="33"/>
  <c r="L196" i="33"/>
  <c r="K196" i="33"/>
  <c r="J196" i="33"/>
  <c r="I196" i="33"/>
  <c r="M195" i="33"/>
  <c r="L195" i="33"/>
  <c r="K195" i="33"/>
  <c r="J195" i="33"/>
  <c r="I195" i="33"/>
  <c r="M194" i="33"/>
  <c r="L194" i="33"/>
  <c r="K194" i="33"/>
  <c r="J194" i="33"/>
  <c r="I194" i="33"/>
  <c r="M193" i="33"/>
  <c r="L193" i="33"/>
  <c r="K193" i="33"/>
  <c r="J193" i="33"/>
  <c r="I193" i="33"/>
  <c r="M192" i="33"/>
  <c r="L192" i="33"/>
  <c r="K192" i="33"/>
  <c r="J192" i="33"/>
  <c r="I192" i="33"/>
  <c r="M191" i="33"/>
  <c r="L191" i="33"/>
  <c r="K191" i="33"/>
  <c r="J191" i="33"/>
  <c r="I191" i="33"/>
  <c r="M190" i="33"/>
  <c r="L190" i="33"/>
  <c r="K190" i="33"/>
  <c r="J190" i="33"/>
  <c r="I190" i="33"/>
  <c r="M189" i="33"/>
  <c r="L189" i="33"/>
  <c r="K189" i="33"/>
  <c r="J189" i="33"/>
  <c r="I189" i="33"/>
  <c r="M188" i="33"/>
  <c r="L188" i="33"/>
  <c r="K188" i="33"/>
  <c r="J188" i="33"/>
  <c r="I188" i="33"/>
  <c r="M187" i="33"/>
  <c r="L187" i="33"/>
  <c r="K187" i="33"/>
  <c r="J187" i="33"/>
  <c r="I187" i="33"/>
  <c r="M186" i="33"/>
  <c r="L186" i="33"/>
  <c r="K186" i="33"/>
  <c r="J186" i="33"/>
  <c r="M183" i="33"/>
  <c r="M182" i="33"/>
  <c r="L182" i="33"/>
  <c r="K182" i="33"/>
  <c r="J182" i="33"/>
  <c r="I182" i="33"/>
  <c r="M181" i="33"/>
  <c r="L181" i="33"/>
  <c r="K181" i="33"/>
  <c r="J181" i="33"/>
  <c r="I181" i="33"/>
  <c r="M180" i="33"/>
  <c r="L180" i="33"/>
  <c r="K180" i="33"/>
  <c r="J180" i="33"/>
  <c r="I180" i="33"/>
  <c r="M179" i="33"/>
  <c r="L179" i="33"/>
  <c r="K179" i="33"/>
  <c r="J179" i="33"/>
  <c r="I179" i="33"/>
  <c r="M178" i="33"/>
  <c r="M177" i="33"/>
  <c r="L177" i="33"/>
  <c r="K177" i="33"/>
  <c r="J177" i="33"/>
  <c r="I177" i="33"/>
  <c r="M176" i="33"/>
  <c r="L176" i="33"/>
  <c r="K176" i="33"/>
  <c r="J176" i="33"/>
  <c r="I176" i="33"/>
  <c r="M175" i="33"/>
  <c r="L175" i="33"/>
  <c r="K175" i="33"/>
  <c r="J175" i="33"/>
  <c r="I175" i="33"/>
  <c r="M174" i="33"/>
  <c r="L174" i="33"/>
  <c r="K174" i="33"/>
  <c r="J174" i="33"/>
  <c r="I174" i="33"/>
  <c r="M173" i="33"/>
  <c r="L173" i="33"/>
  <c r="K173" i="33"/>
  <c r="J173" i="33"/>
  <c r="I173" i="33"/>
  <c r="M172" i="33"/>
  <c r="L172" i="33"/>
  <c r="K172" i="33"/>
  <c r="J172" i="33"/>
  <c r="I172" i="33"/>
  <c r="M171" i="33"/>
  <c r="L171" i="33"/>
  <c r="K171" i="33"/>
  <c r="J171" i="33"/>
  <c r="I171" i="33"/>
  <c r="M170" i="33"/>
  <c r="L170" i="33"/>
  <c r="K170" i="33"/>
  <c r="J170" i="33"/>
  <c r="I170" i="33"/>
  <c r="F159" i="33"/>
  <c r="F139" i="33"/>
  <c r="M139" i="33" s="1"/>
  <c r="E139" i="33"/>
  <c r="D139" i="33"/>
  <c r="C139" i="33"/>
  <c r="J139" i="33" s="1"/>
  <c r="B139" i="33"/>
  <c r="B165" i="33" s="1"/>
  <c r="F138" i="33"/>
  <c r="F164" i="33" s="1"/>
  <c r="E138" i="33"/>
  <c r="E164" i="33" s="1"/>
  <c r="D138" i="33"/>
  <c r="D164" i="33" s="1"/>
  <c r="C138" i="33"/>
  <c r="C164" i="33" s="1"/>
  <c r="B138" i="33"/>
  <c r="B164" i="33" s="1"/>
  <c r="F137" i="33"/>
  <c r="E137" i="33"/>
  <c r="D137" i="33"/>
  <c r="C137" i="33"/>
  <c r="B137" i="33"/>
  <c r="F136" i="33"/>
  <c r="E136" i="33"/>
  <c r="D136" i="33"/>
  <c r="C136" i="33"/>
  <c r="B136" i="33"/>
  <c r="F135" i="33"/>
  <c r="E135" i="33"/>
  <c r="E161" i="33" s="1"/>
  <c r="D135" i="33"/>
  <c r="C135" i="33"/>
  <c r="B135" i="33"/>
  <c r="F134" i="33"/>
  <c r="F160" i="33" s="1"/>
  <c r="E134" i="33"/>
  <c r="E160" i="33" s="1"/>
  <c r="D134" i="33"/>
  <c r="D160" i="33" s="1"/>
  <c r="C134" i="33"/>
  <c r="C160" i="33" s="1"/>
  <c r="B134" i="33"/>
  <c r="F133" i="33"/>
  <c r="E133" i="33"/>
  <c r="E159" i="33" s="1"/>
  <c r="D133" i="33"/>
  <c r="D159" i="33" s="1"/>
  <c r="C133" i="33"/>
  <c r="C159" i="33" s="1"/>
  <c r="B133" i="33"/>
  <c r="B159" i="33" s="1"/>
  <c r="F132" i="33"/>
  <c r="E132" i="33"/>
  <c r="E158" i="33" s="1"/>
  <c r="D132" i="33"/>
  <c r="C132" i="33"/>
  <c r="B132" i="33"/>
  <c r="F131" i="33"/>
  <c r="E131" i="33"/>
  <c r="D131" i="33"/>
  <c r="D157" i="33" s="1"/>
  <c r="C131" i="33"/>
  <c r="B131" i="33"/>
  <c r="B157" i="33" s="1"/>
  <c r="F130" i="33"/>
  <c r="F156" i="33" s="1"/>
  <c r="E130" i="33"/>
  <c r="E156" i="33" s="1"/>
  <c r="D130" i="33"/>
  <c r="D156" i="33" s="1"/>
  <c r="C130" i="33"/>
  <c r="C156" i="33" s="1"/>
  <c r="B130" i="33"/>
  <c r="B156" i="33" s="1"/>
  <c r="F129" i="33"/>
  <c r="F155" i="33" s="1"/>
  <c r="E129" i="33"/>
  <c r="D129" i="33"/>
  <c r="D155" i="33" s="1"/>
  <c r="C129" i="33"/>
  <c r="C155" i="33" s="1"/>
  <c r="B129" i="33"/>
  <c r="F128" i="33"/>
  <c r="E128" i="33"/>
  <c r="E154" i="33" s="1"/>
  <c r="D128" i="33"/>
  <c r="D154" i="33" s="1"/>
  <c r="C128" i="33"/>
  <c r="B128" i="33"/>
  <c r="I128" i="33" s="1"/>
  <c r="F127" i="33"/>
  <c r="E127" i="33"/>
  <c r="D127" i="33"/>
  <c r="C127" i="33"/>
  <c r="B127" i="33"/>
  <c r="B153" i="33" s="1"/>
  <c r="F126" i="33"/>
  <c r="E126" i="33"/>
  <c r="D126" i="33"/>
  <c r="K126" i="33" s="1"/>
  <c r="C126" i="33"/>
  <c r="B126" i="33"/>
  <c r="F125" i="33"/>
  <c r="F151" i="33" s="1"/>
  <c r="E125" i="33"/>
  <c r="E151" i="33" s="1"/>
  <c r="D125" i="33"/>
  <c r="D151" i="33" s="1"/>
  <c r="C125" i="33"/>
  <c r="C151" i="33" s="1"/>
  <c r="B125" i="33"/>
  <c r="I124" i="33"/>
  <c r="F124" i="33"/>
  <c r="F150" i="33" s="1"/>
  <c r="E124" i="33"/>
  <c r="E150" i="33" s="1"/>
  <c r="D124" i="33"/>
  <c r="D150" i="33" s="1"/>
  <c r="C124" i="33"/>
  <c r="B124" i="33"/>
  <c r="B150" i="33" s="1"/>
  <c r="F123" i="33"/>
  <c r="F149" i="33" s="1"/>
  <c r="E123" i="33"/>
  <c r="E149" i="33" s="1"/>
  <c r="D123" i="33"/>
  <c r="D149" i="33" s="1"/>
  <c r="C123" i="33"/>
  <c r="C149" i="33" s="1"/>
  <c r="B123" i="33"/>
  <c r="B149" i="33" s="1"/>
  <c r="F122" i="33"/>
  <c r="F148" i="33" s="1"/>
  <c r="E122" i="33"/>
  <c r="D122" i="33"/>
  <c r="D148" i="33" s="1"/>
  <c r="C122" i="33"/>
  <c r="C148" i="33" s="1"/>
  <c r="B122" i="33"/>
  <c r="B148" i="33" s="1"/>
  <c r="F121" i="33"/>
  <c r="F147" i="33" s="1"/>
  <c r="E121" i="33"/>
  <c r="E147" i="33" s="1"/>
  <c r="D121" i="33"/>
  <c r="D147" i="33" s="1"/>
  <c r="C121" i="33"/>
  <c r="B121" i="33"/>
  <c r="B147" i="33" s="1"/>
  <c r="F120" i="33"/>
  <c r="E120" i="33"/>
  <c r="E146" i="33" s="1"/>
  <c r="D120" i="33"/>
  <c r="C120" i="33"/>
  <c r="C146" i="33" s="1"/>
  <c r="B120" i="33"/>
  <c r="B146" i="33" s="1"/>
  <c r="F119" i="33"/>
  <c r="F145" i="33" s="1"/>
  <c r="E119" i="33"/>
  <c r="D119" i="33"/>
  <c r="C119" i="33"/>
  <c r="B119" i="33"/>
  <c r="B145" i="33" s="1"/>
  <c r="F118" i="33"/>
  <c r="E118" i="33"/>
  <c r="D118" i="33"/>
  <c r="D144" i="33" s="1"/>
  <c r="C118" i="33"/>
  <c r="C144" i="33" s="1"/>
  <c r="B118" i="33"/>
  <c r="B144" i="33" s="1"/>
  <c r="F117" i="33"/>
  <c r="F143" i="33" s="1"/>
  <c r="E117" i="33"/>
  <c r="E143" i="33" s="1"/>
  <c r="D117" i="33"/>
  <c r="D143" i="33" s="1"/>
  <c r="C117" i="33"/>
  <c r="B117" i="33"/>
  <c r="M113" i="33"/>
  <c r="L113" i="33"/>
  <c r="K113" i="33"/>
  <c r="J113" i="33"/>
  <c r="I113" i="33"/>
  <c r="M112" i="33"/>
  <c r="L112" i="33"/>
  <c r="K112" i="33"/>
  <c r="J112" i="33"/>
  <c r="I112" i="33"/>
  <c r="M111" i="33"/>
  <c r="L111" i="33"/>
  <c r="K111" i="33"/>
  <c r="J111" i="33"/>
  <c r="I111" i="33"/>
  <c r="M110" i="33"/>
  <c r="L110" i="33"/>
  <c r="K110" i="33"/>
  <c r="J110" i="33"/>
  <c r="I110" i="33"/>
  <c r="M109" i="33"/>
  <c r="L109" i="33"/>
  <c r="K109" i="33"/>
  <c r="J109" i="33"/>
  <c r="I109" i="33"/>
  <c r="M108" i="33"/>
  <c r="L108" i="33"/>
  <c r="K108" i="33"/>
  <c r="J108" i="33"/>
  <c r="I108" i="33"/>
  <c r="M107" i="33"/>
  <c r="L107" i="33"/>
  <c r="K107" i="33"/>
  <c r="J107" i="33"/>
  <c r="I107" i="33"/>
  <c r="M106" i="33"/>
  <c r="L106" i="33"/>
  <c r="K106" i="33"/>
  <c r="J106" i="33"/>
  <c r="I106" i="33"/>
  <c r="M105" i="33"/>
  <c r="L105" i="33"/>
  <c r="K105" i="33"/>
  <c r="J105" i="33"/>
  <c r="I105" i="33"/>
  <c r="M104" i="33"/>
  <c r="L104" i="33"/>
  <c r="K104" i="33"/>
  <c r="J104" i="33"/>
  <c r="I104" i="33"/>
  <c r="M103" i="33"/>
  <c r="L103" i="33"/>
  <c r="K103" i="33"/>
  <c r="J103" i="33"/>
  <c r="I103" i="33"/>
  <c r="M102" i="33"/>
  <c r="L102" i="33"/>
  <c r="K102" i="33"/>
  <c r="J102" i="33"/>
  <c r="I102" i="33"/>
  <c r="M101" i="33"/>
  <c r="L101" i="33"/>
  <c r="K101" i="33"/>
  <c r="J101" i="33"/>
  <c r="I101" i="33"/>
  <c r="M100" i="33"/>
  <c r="L100" i="33"/>
  <c r="K100" i="33"/>
  <c r="J100" i="33"/>
  <c r="I100" i="33"/>
  <c r="M99" i="33"/>
  <c r="L99" i="33"/>
  <c r="K99" i="33"/>
  <c r="J99" i="33"/>
  <c r="I99" i="33"/>
  <c r="M98" i="33"/>
  <c r="L98" i="33"/>
  <c r="K98" i="33"/>
  <c r="J98" i="33"/>
  <c r="I98" i="33"/>
  <c r="M97" i="33"/>
  <c r="L97" i="33"/>
  <c r="K97" i="33"/>
  <c r="J97" i="33"/>
  <c r="I97" i="33"/>
  <c r="M96" i="33"/>
  <c r="L96" i="33"/>
  <c r="K96" i="33"/>
  <c r="J96" i="33"/>
  <c r="I96" i="33"/>
  <c r="M95" i="33"/>
  <c r="L95" i="33"/>
  <c r="K95" i="33"/>
  <c r="J95" i="33"/>
  <c r="I95" i="33"/>
  <c r="M94" i="33"/>
  <c r="L94" i="33"/>
  <c r="K94" i="33"/>
  <c r="J94" i="33"/>
  <c r="I94" i="33"/>
  <c r="M93" i="33"/>
  <c r="L93" i="33"/>
  <c r="K93" i="33"/>
  <c r="J93" i="33"/>
  <c r="I93" i="33"/>
  <c r="M92" i="33"/>
  <c r="L92" i="33"/>
  <c r="K92" i="33"/>
  <c r="J92" i="33"/>
  <c r="I92" i="33"/>
  <c r="M91" i="33"/>
  <c r="L91" i="33"/>
  <c r="K91" i="33"/>
  <c r="J91" i="33"/>
  <c r="I91" i="33"/>
  <c r="M87" i="33"/>
  <c r="L87" i="33"/>
  <c r="K87" i="33"/>
  <c r="J87" i="33"/>
  <c r="I87" i="33"/>
  <c r="M86" i="33"/>
  <c r="L86" i="33"/>
  <c r="K86" i="33"/>
  <c r="J86" i="33"/>
  <c r="I86" i="33"/>
  <c r="M85" i="33"/>
  <c r="L85" i="33"/>
  <c r="K85" i="33"/>
  <c r="J85" i="33"/>
  <c r="I85" i="33"/>
  <c r="M84" i="33"/>
  <c r="L84" i="33"/>
  <c r="K84" i="33"/>
  <c r="J84" i="33"/>
  <c r="I84" i="33"/>
  <c r="M83" i="33"/>
  <c r="L83" i="33"/>
  <c r="K83" i="33"/>
  <c r="J83" i="33"/>
  <c r="I83" i="33"/>
  <c r="M82" i="33"/>
  <c r="L82" i="33"/>
  <c r="K82" i="33"/>
  <c r="J82" i="33"/>
  <c r="I82" i="33"/>
  <c r="M81" i="33"/>
  <c r="L81" i="33"/>
  <c r="K81" i="33"/>
  <c r="J81" i="33"/>
  <c r="I81" i="33"/>
  <c r="M80" i="33"/>
  <c r="L80" i="33"/>
  <c r="K80" i="33"/>
  <c r="J80" i="33"/>
  <c r="I80" i="33"/>
  <c r="M79" i="33"/>
  <c r="L79" i="33"/>
  <c r="K79" i="33"/>
  <c r="J79" i="33"/>
  <c r="I79" i="33"/>
  <c r="M78" i="33"/>
  <c r="L78" i="33"/>
  <c r="K78" i="33"/>
  <c r="J78" i="33"/>
  <c r="I78" i="33"/>
  <c r="M77" i="33"/>
  <c r="L77" i="33"/>
  <c r="K77" i="33"/>
  <c r="J77" i="33"/>
  <c r="I77" i="33"/>
  <c r="M76" i="33"/>
  <c r="L76" i="33"/>
  <c r="K76" i="33"/>
  <c r="J76" i="33"/>
  <c r="I76" i="33"/>
  <c r="M75" i="33"/>
  <c r="L75" i="33"/>
  <c r="K75" i="33"/>
  <c r="J75" i="33"/>
  <c r="I75" i="33"/>
  <c r="M74" i="33"/>
  <c r="L74" i="33"/>
  <c r="K74" i="33"/>
  <c r="J74" i="33"/>
  <c r="I74" i="33"/>
  <c r="M73" i="33"/>
  <c r="L73" i="33"/>
  <c r="K73" i="33"/>
  <c r="J73" i="33"/>
  <c r="I73" i="33"/>
  <c r="M72" i="33"/>
  <c r="L72" i="33"/>
  <c r="K72" i="33"/>
  <c r="J72" i="33"/>
  <c r="I72" i="33"/>
  <c r="M71" i="33"/>
  <c r="L71" i="33"/>
  <c r="K71" i="33"/>
  <c r="J71" i="33"/>
  <c r="I71" i="33"/>
  <c r="M70" i="33"/>
  <c r="L70" i="33"/>
  <c r="K70" i="33"/>
  <c r="J70" i="33"/>
  <c r="I70" i="33"/>
  <c r="M69" i="33"/>
  <c r="L69" i="33"/>
  <c r="K69" i="33"/>
  <c r="J69" i="33"/>
  <c r="I69" i="33"/>
  <c r="M68" i="33"/>
  <c r="L68" i="33"/>
  <c r="K68" i="33"/>
  <c r="J68" i="33"/>
  <c r="I68" i="33"/>
  <c r="M67" i="33"/>
  <c r="L67" i="33"/>
  <c r="K67" i="33"/>
  <c r="J67" i="33"/>
  <c r="I67" i="33"/>
  <c r="M66" i="33"/>
  <c r="L66" i="33"/>
  <c r="K66" i="33"/>
  <c r="J66" i="33"/>
  <c r="I66" i="33"/>
  <c r="M65" i="33"/>
  <c r="L65" i="33"/>
  <c r="K65" i="33"/>
  <c r="J65" i="33"/>
  <c r="I65" i="33"/>
  <c r="F60" i="33"/>
  <c r="E60" i="33"/>
  <c r="D60" i="33"/>
  <c r="C60" i="33"/>
  <c r="B60" i="33"/>
  <c r="E59" i="33"/>
  <c r="F58" i="33"/>
  <c r="E58" i="33"/>
  <c r="D58" i="33"/>
  <c r="C58" i="33"/>
  <c r="B58" i="33"/>
  <c r="F57" i="33"/>
  <c r="E57" i="33"/>
  <c r="D57" i="33"/>
  <c r="C57" i="33"/>
  <c r="B57" i="33"/>
  <c r="F56" i="33"/>
  <c r="F52" i="33"/>
  <c r="E52" i="33"/>
  <c r="D52" i="33"/>
  <c r="C52" i="33"/>
  <c r="B52" i="33"/>
  <c r="F50" i="33"/>
  <c r="E50" i="33"/>
  <c r="D50" i="33"/>
  <c r="C50" i="33"/>
  <c r="B50" i="33"/>
  <c r="F49" i="33"/>
  <c r="E49" i="33"/>
  <c r="D49" i="33"/>
  <c r="C49" i="33"/>
  <c r="B49" i="33"/>
  <c r="F48" i="33"/>
  <c r="F44" i="33"/>
  <c r="E44" i="33"/>
  <c r="D44" i="33"/>
  <c r="C44" i="33"/>
  <c r="B44" i="33"/>
  <c r="E43" i="33"/>
  <c r="F42" i="33"/>
  <c r="E42" i="33"/>
  <c r="D42" i="33"/>
  <c r="C42" i="33"/>
  <c r="B42" i="33"/>
  <c r="F40" i="33"/>
  <c r="E41" i="33"/>
  <c r="D41" i="33"/>
  <c r="C41" i="33"/>
  <c r="B41" i="33"/>
  <c r="F36" i="33"/>
  <c r="E36" i="33"/>
  <c r="D36" i="33"/>
  <c r="C36" i="33"/>
  <c r="B36" i="33"/>
  <c r="F35" i="33"/>
  <c r="E35" i="33"/>
  <c r="F34" i="33"/>
  <c r="E34" i="33"/>
  <c r="D34" i="33"/>
  <c r="C34" i="33"/>
  <c r="B34" i="33"/>
  <c r="F33" i="33"/>
  <c r="E33" i="33"/>
  <c r="D33" i="33"/>
  <c r="C33" i="33"/>
  <c r="B33" i="33"/>
  <c r="F241" i="32"/>
  <c r="F268" i="32" s="1"/>
  <c r="E241" i="32"/>
  <c r="E268" i="32" s="1"/>
  <c r="D241" i="32"/>
  <c r="D268" i="32" s="1"/>
  <c r="C241" i="32"/>
  <c r="C268" i="32" s="1"/>
  <c r="B241" i="32"/>
  <c r="B268" i="32" s="1"/>
  <c r="F240" i="32"/>
  <c r="E240" i="32"/>
  <c r="D240" i="32"/>
  <c r="C240" i="32"/>
  <c r="B240" i="32"/>
  <c r="F239" i="32"/>
  <c r="E239" i="32"/>
  <c r="D239" i="32"/>
  <c r="C239" i="32"/>
  <c r="B239" i="32"/>
  <c r="F238" i="32"/>
  <c r="E238" i="32"/>
  <c r="D238" i="32"/>
  <c r="D265" i="32" s="1"/>
  <c r="C238" i="32"/>
  <c r="C265" i="32" s="1"/>
  <c r="B238" i="32"/>
  <c r="B265" i="32" s="1"/>
  <c r="F237" i="32"/>
  <c r="F264" i="32" s="1"/>
  <c r="E237" i="32"/>
  <c r="E264" i="32" s="1"/>
  <c r="D237" i="32"/>
  <c r="D264" i="32" s="1"/>
  <c r="C237" i="32"/>
  <c r="C264" i="32" s="1"/>
  <c r="B237" i="32"/>
  <c r="B264" i="32" s="1"/>
  <c r="F236" i="32"/>
  <c r="F263" i="32" s="1"/>
  <c r="E236" i="32"/>
  <c r="E263" i="32" s="1"/>
  <c r="D236" i="32"/>
  <c r="C236" i="32"/>
  <c r="C263" i="32" s="1"/>
  <c r="B236" i="32"/>
  <c r="B263" i="32" s="1"/>
  <c r="F235" i="32"/>
  <c r="F262" i="32" s="1"/>
  <c r="E235" i="32"/>
  <c r="D235" i="32"/>
  <c r="C235" i="32"/>
  <c r="B235" i="32"/>
  <c r="B262" i="32" s="1"/>
  <c r="F234" i="32"/>
  <c r="E234" i="32"/>
  <c r="D234" i="32"/>
  <c r="D261" i="32" s="1"/>
  <c r="C234" i="32"/>
  <c r="C261" i="32" s="1"/>
  <c r="B234" i="32"/>
  <c r="B261" i="32" s="1"/>
  <c r="F233" i="32"/>
  <c r="F260" i="32" s="1"/>
  <c r="E233" i="32"/>
  <c r="E260" i="32" s="1"/>
  <c r="D233" i="32"/>
  <c r="D260" i="32" s="1"/>
  <c r="C233" i="32"/>
  <c r="C260" i="32" s="1"/>
  <c r="B233" i="32"/>
  <c r="B260" i="32" s="1"/>
  <c r="F232" i="32"/>
  <c r="F259" i="32" s="1"/>
  <c r="E232" i="32"/>
  <c r="E259" i="32" s="1"/>
  <c r="D232" i="32"/>
  <c r="D259" i="32" s="1"/>
  <c r="C232" i="32"/>
  <c r="B232" i="32"/>
  <c r="F231" i="32"/>
  <c r="F258" i="32" s="1"/>
  <c r="E231" i="32"/>
  <c r="E258" i="32" s="1"/>
  <c r="D231" i="32"/>
  <c r="C231" i="32"/>
  <c r="B231" i="32"/>
  <c r="B258" i="32" s="1"/>
  <c r="F230" i="32"/>
  <c r="E230" i="32"/>
  <c r="D230" i="32"/>
  <c r="D257" i="32" s="1"/>
  <c r="C230" i="32"/>
  <c r="C257" i="32" s="1"/>
  <c r="B230" i="32"/>
  <c r="B257" i="32" s="1"/>
  <c r="F229" i="32"/>
  <c r="F256" i="32" s="1"/>
  <c r="E229" i="32"/>
  <c r="E256" i="32" s="1"/>
  <c r="D229" i="32"/>
  <c r="D256" i="32" s="1"/>
  <c r="C229" i="32"/>
  <c r="C256" i="32" s="1"/>
  <c r="B229" i="32"/>
  <c r="B256" i="32" s="1"/>
  <c r="F228" i="32"/>
  <c r="F255" i="32" s="1"/>
  <c r="E228" i="32"/>
  <c r="E255" i="32" s="1"/>
  <c r="D228" i="32"/>
  <c r="D255" i="32" s="1"/>
  <c r="C228" i="32"/>
  <c r="C255" i="32" s="1"/>
  <c r="B228" i="32"/>
  <c r="B255" i="32" s="1"/>
  <c r="F227" i="32"/>
  <c r="F254" i="32" s="1"/>
  <c r="E227" i="32"/>
  <c r="D227" i="32"/>
  <c r="C227" i="32"/>
  <c r="B227" i="32"/>
  <c r="B254" i="32" s="1"/>
  <c r="F226" i="32"/>
  <c r="E226" i="32"/>
  <c r="D226" i="32"/>
  <c r="D253" i="32" s="1"/>
  <c r="C226" i="32"/>
  <c r="C253" i="32" s="1"/>
  <c r="B226" i="32"/>
  <c r="B253" i="32" s="1"/>
  <c r="F225" i="32"/>
  <c r="F252" i="32" s="1"/>
  <c r="E225" i="32"/>
  <c r="E252" i="32" s="1"/>
  <c r="D225" i="32"/>
  <c r="D252" i="32" s="1"/>
  <c r="C225" i="32"/>
  <c r="C252" i="32" s="1"/>
  <c r="B225" i="32"/>
  <c r="B252" i="32" s="1"/>
  <c r="F224" i="32"/>
  <c r="F251" i="32" s="1"/>
  <c r="E224" i="32"/>
  <c r="E251" i="32" s="1"/>
  <c r="D224" i="32"/>
  <c r="D251" i="32" s="1"/>
  <c r="C224" i="32"/>
  <c r="B224" i="32"/>
  <c r="F223" i="32"/>
  <c r="F250" i="32" s="1"/>
  <c r="E223" i="32"/>
  <c r="E250" i="32" s="1"/>
  <c r="D223" i="32"/>
  <c r="D250" i="32" s="1"/>
  <c r="C223" i="32"/>
  <c r="B223" i="32"/>
  <c r="B250" i="32" s="1"/>
  <c r="F222" i="32"/>
  <c r="E222" i="32"/>
  <c r="D222" i="32"/>
  <c r="D249" i="32" s="1"/>
  <c r="C222" i="32"/>
  <c r="C249" i="32" s="1"/>
  <c r="B222" i="32"/>
  <c r="B249" i="32" s="1"/>
  <c r="F221" i="32"/>
  <c r="F248" i="32" s="1"/>
  <c r="E221" i="32"/>
  <c r="E248" i="32" s="1"/>
  <c r="D221" i="32"/>
  <c r="D248" i="32" s="1"/>
  <c r="C221" i="32"/>
  <c r="C248" i="32" s="1"/>
  <c r="B221" i="32"/>
  <c r="B248" i="32" s="1"/>
  <c r="F220" i="32"/>
  <c r="F247" i="32" s="1"/>
  <c r="E220" i="32"/>
  <c r="E247" i="32" s="1"/>
  <c r="D220" i="32"/>
  <c r="D247" i="32" s="1"/>
  <c r="C220" i="32"/>
  <c r="C247" i="32" s="1"/>
  <c r="B220" i="32"/>
  <c r="B247" i="32" s="1"/>
  <c r="T215" i="32"/>
  <c r="S215" i="32"/>
  <c r="R215" i="32"/>
  <c r="Q215" i="32"/>
  <c r="P215" i="32"/>
  <c r="T214" i="32"/>
  <c r="S214" i="32"/>
  <c r="R214" i="32"/>
  <c r="Q214" i="32"/>
  <c r="P214" i="32"/>
  <c r="T213" i="32"/>
  <c r="S213" i="32"/>
  <c r="R213" i="32"/>
  <c r="Q213" i="32"/>
  <c r="P213" i="32"/>
  <c r="T212" i="32"/>
  <c r="S212" i="32"/>
  <c r="R212" i="32"/>
  <c r="Q212" i="32"/>
  <c r="P212" i="32"/>
  <c r="T211" i="32"/>
  <c r="S211" i="32"/>
  <c r="R211" i="32"/>
  <c r="Q211" i="32"/>
  <c r="P211" i="32"/>
  <c r="T210" i="32"/>
  <c r="S210" i="32"/>
  <c r="R210" i="32"/>
  <c r="Q210" i="32"/>
  <c r="P210" i="32"/>
  <c r="T209" i="32"/>
  <c r="S209" i="32"/>
  <c r="R209" i="32"/>
  <c r="Q209" i="32"/>
  <c r="P209" i="32"/>
  <c r="T208" i="32"/>
  <c r="S208" i="32"/>
  <c r="R208" i="32"/>
  <c r="Q208" i="32"/>
  <c r="P208" i="32"/>
  <c r="T207" i="32"/>
  <c r="S207" i="32"/>
  <c r="R207" i="32"/>
  <c r="Q207" i="32"/>
  <c r="P207" i="32"/>
  <c r="T206" i="32"/>
  <c r="S206" i="32"/>
  <c r="R206" i="32"/>
  <c r="Q206" i="32"/>
  <c r="P206" i="32"/>
  <c r="T205" i="32"/>
  <c r="S205" i="32"/>
  <c r="R205" i="32"/>
  <c r="Q205" i="32"/>
  <c r="P205" i="32"/>
  <c r="T204" i="32"/>
  <c r="S204" i="32"/>
  <c r="R204" i="32"/>
  <c r="Q204" i="32"/>
  <c r="P204" i="32"/>
  <c r="T203" i="32"/>
  <c r="S203" i="32"/>
  <c r="R203" i="32"/>
  <c r="Q203" i="32"/>
  <c r="P203" i="32"/>
  <c r="T202" i="32"/>
  <c r="S202" i="32"/>
  <c r="R202" i="32"/>
  <c r="Q202" i="32"/>
  <c r="P202" i="32"/>
  <c r="T201" i="32"/>
  <c r="S201" i="32"/>
  <c r="R201" i="32"/>
  <c r="Q201" i="32"/>
  <c r="P201" i="32"/>
  <c r="T200" i="32"/>
  <c r="S200" i="32"/>
  <c r="R200" i="32"/>
  <c r="Q200" i="32"/>
  <c r="P200" i="32"/>
  <c r="T199" i="32"/>
  <c r="S199" i="32"/>
  <c r="R199" i="32"/>
  <c r="Q199" i="32"/>
  <c r="P199" i="32"/>
  <c r="T198" i="32"/>
  <c r="S198" i="32"/>
  <c r="R198" i="32"/>
  <c r="Q198" i="32"/>
  <c r="P198" i="32"/>
  <c r="T197" i="32"/>
  <c r="S197" i="32"/>
  <c r="R197" i="32"/>
  <c r="Q197" i="32"/>
  <c r="P197" i="32"/>
  <c r="T196" i="32"/>
  <c r="S196" i="32"/>
  <c r="R196" i="32"/>
  <c r="Q196" i="32"/>
  <c r="P196" i="32"/>
  <c r="T195" i="32"/>
  <c r="S195" i="32"/>
  <c r="R195" i="32"/>
  <c r="Q195" i="32"/>
  <c r="P195" i="32"/>
  <c r="T194" i="32"/>
  <c r="S194" i="32"/>
  <c r="R194" i="32"/>
  <c r="Q194" i="32"/>
  <c r="P194" i="32"/>
  <c r="T193" i="32"/>
  <c r="S193" i="32"/>
  <c r="R193" i="32"/>
  <c r="Q193" i="32"/>
  <c r="P193" i="32"/>
  <c r="T189" i="32"/>
  <c r="S189" i="32"/>
  <c r="R189" i="32"/>
  <c r="Q189" i="32"/>
  <c r="P189" i="32"/>
  <c r="T188" i="32"/>
  <c r="S188" i="32"/>
  <c r="R188" i="32"/>
  <c r="Q188" i="32"/>
  <c r="P188" i="32"/>
  <c r="T187" i="32"/>
  <c r="S187" i="32"/>
  <c r="R187" i="32"/>
  <c r="Q187" i="32"/>
  <c r="P187" i="32"/>
  <c r="T186" i="32"/>
  <c r="S186" i="32"/>
  <c r="R186" i="32"/>
  <c r="Q186" i="32"/>
  <c r="P186" i="32"/>
  <c r="T185" i="32"/>
  <c r="S185" i="32"/>
  <c r="R185" i="32"/>
  <c r="Q185" i="32"/>
  <c r="P185" i="32"/>
  <c r="T184" i="32"/>
  <c r="S184" i="32"/>
  <c r="R184" i="32"/>
  <c r="Q184" i="32"/>
  <c r="P184" i="32"/>
  <c r="T183" i="32"/>
  <c r="S183" i="32"/>
  <c r="R183" i="32"/>
  <c r="Q183" i="32"/>
  <c r="P183" i="32"/>
  <c r="T182" i="32"/>
  <c r="S182" i="32"/>
  <c r="R182" i="32"/>
  <c r="Q182" i="32"/>
  <c r="P182" i="32"/>
  <c r="T181" i="32"/>
  <c r="S181" i="32"/>
  <c r="R181" i="32"/>
  <c r="Q181" i="32"/>
  <c r="P181" i="32"/>
  <c r="T180" i="32"/>
  <c r="S180" i="32"/>
  <c r="R180" i="32"/>
  <c r="Q180" i="32"/>
  <c r="P180" i="32"/>
  <c r="T179" i="32"/>
  <c r="S179" i="32"/>
  <c r="R179" i="32"/>
  <c r="Q179" i="32"/>
  <c r="P179" i="32"/>
  <c r="T178" i="32"/>
  <c r="S178" i="32"/>
  <c r="R178" i="32"/>
  <c r="Q178" i="32"/>
  <c r="P178" i="32"/>
  <c r="T177" i="32"/>
  <c r="S177" i="32"/>
  <c r="R177" i="32"/>
  <c r="Q177" i="32"/>
  <c r="P177" i="32"/>
  <c r="T176" i="32"/>
  <c r="S176" i="32"/>
  <c r="R176" i="32"/>
  <c r="Q176" i="32"/>
  <c r="P176" i="32"/>
  <c r="T175" i="32"/>
  <c r="S175" i="32"/>
  <c r="R175" i="32"/>
  <c r="Q175" i="32"/>
  <c r="P175" i="32"/>
  <c r="T174" i="32"/>
  <c r="S174" i="32"/>
  <c r="R174" i="32"/>
  <c r="Q174" i="32"/>
  <c r="P174" i="32"/>
  <c r="T173" i="32"/>
  <c r="S173" i="32"/>
  <c r="R173" i="32"/>
  <c r="Q173" i="32"/>
  <c r="P173" i="32"/>
  <c r="T172" i="32"/>
  <c r="S172" i="32"/>
  <c r="R172" i="32"/>
  <c r="Q172" i="32"/>
  <c r="P172" i="32"/>
  <c r="T171" i="32"/>
  <c r="S171" i="32"/>
  <c r="R171" i="32"/>
  <c r="Q171" i="32"/>
  <c r="P171" i="32"/>
  <c r="T170" i="32"/>
  <c r="S170" i="32"/>
  <c r="R170" i="32"/>
  <c r="Q170" i="32"/>
  <c r="P170" i="32"/>
  <c r="T169" i="32"/>
  <c r="S169" i="32"/>
  <c r="R169" i="32"/>
  <c r="Q169" i="32"/>
  <c r="P169" i="32"/>
  <c r="T168" i="32"/>
  <c r="S168" i="32"/>
  <c r="R168" i="32"/>
  <c r="Q168" i="32"/>
  <c r="P168" i="32"/>
  <c r="T167" i="32"/>
  <c r="S167" i="32"/>
  <c r="R167" i="32"/>
  <c r="Q167" i="32"/>
  <c r="P167" i="32"/>
  <c r="F161" i="32"/>
  <c r="E161" i="32"/>
  <c r="D161" i="32"/>
  <c r="C161" i="32"/>
  <c r="B161" i="32"/>
  <c r="F160" i="32"/>
  <c r="E160" i="32"/>
  <c r="D160" i="32"/>
  <c r="C160" i="32"/>
  <c r="B160" i="32"/>
  <c r="F159" i="32"/>
  <c r="E159" i="32"/>
  <c r="D159" i="32"/>
  <c r="C159" i="32"/>
  <c r="B159" i="32"/>
  <c r="F158" i="32"/>
  <c r="E158" i="32"/>
  <c r="D158" i="32"/>
  <c r="C158" i="32"/>
  <c r="B158" i="32"/>
  <c r="F157" i="32"/>
  <c r="E157" i="32"/>
  <c r="D157" i="32"/>
  <c r="C157" i="32"/>
  <c r="B157" i="32"/>
  <c r="F156" i="32"/>
  <c r="E156" i="32"/>
  <c r="D156" i="32"/>
  <c r="C156" i="32"/>
  <c r="B156" i="32"/>
  <c r="F155" i="32"/>
  <c r="E155" i="32"/>
  <c r="D155" i="32"/>
  <c r="C155" i="32"/>
  <c r="B155" i="32"/>
  <c r="G147" i="32"/>
  <c r="G144" i="32"/>
  <c r="F118" i="32"/>
  <c r="F126" i="32" s="1"/>
  <c r="E118" i="32"/>
  <c r="D118" i="32"/>
  <c r="C118" i="32"/>
  <c r="C126" i="32" s="1"/>
  <c r="B118" i="32"/>
  <c r="F117" i="32"/>
  <c r="E117" i="32"/>
  <c r="D117" i="32"/>
  <c r="C117" i="32"/>
  <c r="C125" i="32" s="1"/>
  <c r="B117" i="32"/>
  <c r="B125" i="32" s="1"/>
  <c r="F116" i="32"/>
  <c r="F124" i="32" s="1"/>
  <c r="E116" i="32"/>
  <c r="E124" i="32" s="1"/>
  <c r="D116" i="32"/>
  <c r="D124" i="32" s="1"/>
  <c r="C116" i="32"/>
  <c r="C124" i="32" s="1"/>
  <c r="B116" i="32"/>
  <c r="B124" i="32" s="1"/>
  <c r="T109" i="32"/>
  <c r="S109" i="32"/>
  <c r="R109" i="32"/>
  <c r="Q109" i="32"/>
  <c r="P109" i="32"/>
  <c r="T108" i="32"/>
  <c r="S108" i="32"/>
  <c r="R108" i="32"/>
  <c r="Q108" i="32"/>
  <c r="P108" i="32"/>
  <c r="T107" i="32"/>
  <c r="S107" i="32"/>
  <c r="R107" i="32"/>
  <c r="Q107" i="32"/>
  <c r="P107" i="32"/>
  <c r="F101" i="32"/>
  <c r="E101" i="32"/>
  <c r="D101" i="32"/>
  <c r="C101" i="32"/>
  <c r="Q101" i="32" s="1"/>
  <c r="B101" i="32"/>
  <c r="B119" i="32" s="1"/>
  <c r="T100" i="32"/>
  <c r="S100" i="32"/>
  <c r="R100" i="32"/>
  <c r="Q100" i="32"/>
  <c r="P100" i="32"/>
  <c r="T99" i="32"/>
  <c r="S99" i="32"/>
  <c r="R99" i="32"/>
  <c r="Q99" i="32"/>
  <c r="P99" i="32"/>
  <c r="T98" i="32"/>
  <c r="S98" i="32"/>
  <c r="R98" i="32"/>
  <c r="Q98" i="32"/>
  <c r="P98" i="32"/>
  <c r="E84" i="32"/>
  <c r="F83" i="32"/>
  <c r="E83" i="32"/>
  <c r="E91" i="32" s="1"/>
  <c r="D83" i="32"/>
  <c r="C83" i="32"/>
  <c r="B83" i="32"/>
  <c r="F82" i="32"/>
  <c r="F90" i="32" s="1"/>
  <c r="E82" i="32"/>
  <c r="E90" i="32" s="1"/>
  <c r="D82" i="32"/>
  <c r="D90" i="32" s="1"/>
  <c r="C82" i="32"/>
  <c r="B82" i="32"/>
  <c r="F81" i="32"/>
  <c r="F89" i="32" s="1"/>
  <c r="E81" i="32"/>
  <c r="D81" i="32"/>
  <c r="C81" i="32"/>
  <c r="C89" i="32" s="1"/>
  <c r="B81" i="32"/>
  <c r="B89" i="32" s="1"/>
  <c r="F76" i="32"/>
  <c r="T74" i="32" s="1"/>
  <c r="E76" i="32"/>
  <c r="D76" i="32"/>
  <c r="D84" i="32" s="1"/>
  <c r="C76" i="32"/>
  <c r="Q73" i="32" s="1"/>
  <c r="B76" i="32"/>
  <c r="B84" i="32" s="1"/>
  <c r="T68" i="32"/>
  <c r="S68" i="32"/>
  <c r="R68" i="32"/>
  <c r="Q68" i="32"/>
  <c r="T67" i="32"/>
  <c r="S67" i="32"/>
  <c r="R67" i="32"/>
  <c r="Q67" i="32"/>
  <c r="T66" i="32"/>
  <c r="S66" i="32"/>
  <c r="R66" i="32"/>
  <c r="Q66" i="32"/>
  <c r="T65" i="32"/>
  <c r="S65" i="32"/>
  <c r="R65" i="32"/>
  <c r="Q65" i="32"/>
  <c r="E51" i="32"/>
  <c r="D51" i="32"/>
  <c r="C51" i="32"/>
  <c r="B51" i="32"/>
  <c r="E50" i="32"/>
  <c r="D50" i="32"/>
  <c r="C50" i="32"/>
  <c r="B50" i="32"/>
  <c r="E49" i="32"/>
  <c r="D49" i="32"/>
  <c r="C49" i="32"/>
  <c r="B49" i="32"/>
  <c r="F44" i="32"/>
  <c r="E44" i="32"/>
  <c r="D44" i="32"/>
  <c r="C44" i="32"/>
  <c r="B44" i="32"/>
  <c r="E43" i="32"/>
  <c r="D43" i="32"/>
  <c r="C43" i="32"/>
  <c r="B43" i="32"/>
  <c r="E42" i="32"/>
  <c r="D42" i="32"/>
  <c r="C42" i="32"/>
  <c r="B42" i="32"/>
  <c r="E41" i="32"/>
  <c r="D41" i="32"/>
  <c r="C41" i="32"/>
  <c r="B41" i="32"/>
  <c r="F27" i="32"/>
  <c r="E27" i="32"/>
  <c r="D27" i="32"/>
  <c r="D35" i="32" s="1"/>
  <c r="C27" i="32"/>
  <c r="B27" i="32"/>
  <c r="F26" i="32"/>
  <c r="F34" i="32" s="1"/>
  <c r="E26" i="32"/>
  <c r="E34" i="32" s="1"/>
  <c r="D26" i="32"/>
  <c r="D34" i="32" s="1"/>
  <c r="C26" i="32"/>
  <c r="B26" i="32"/>
  <c r="F25" i="32"/>
  <c r="E25" i="32"/>
  <c r="E33" i="32" s="1"/>
  <c r="D25" i="32"/>
  <c r="D33" i="32" s="1"/>
  <c r="C25" i="32"/>
  <c r="C33" i="32" s="1"/>
  <c r="B25" i="32"/>
  <c r="B33" i="32" s="1"/>
  <c r="F20" i="32"/>
  <c r="M20" i="32" s="1"/>
  <c r="E20" i="32"/>
  <c r="D20" i="32"/>
  <c r="K19" i="32" s="1"/>
  <c r="C20" i="32"/>
  <c r="J20" i="32" s="1"/>
  <c r="B20" i="32"/>
  <c r="P110" i="32" s="1"/>
  <c r="M12" i="32"/>
  <c r="L12" i="32"/>
  <c r="K12" i="32"/>
  <c r="J12" i="32"/>
  <c r="I12" i="32"/>
  <c r="M11" i="32"/>
  <c r="T11" i="32" s="1"/>
  <c r="L11" i="32"/>
  <c r="S11" i="32" s="1"/>
  <c r="K11" i="32"/>
  <c r="R11" i="32" s="1"/>
  <c r="R35" i="32" s="1"/>
  <c r="J11" i="32"/>
  <c r="Q11" i="32" s="1"/>
  <c r="I11" i="32"/>
  <c r="P11" i="32" s="1"/>
  <c r="M10" i="32"/>
  <c r="T10" i="32" s="1"/>
  <c r="L10" i="32"/>
  <c r="S10" i="32" s="1"/>
  <c r="K10" i="32"/>
  <c r="R10" i="32" s="1"/>
  <c r="J10" i="32"/>
  <c r="Q10" i="32" s="1"/>
  <c r="I10" i="32"/>
  <c r="P10" i="32" s="1"/>
  <c r="M9" i="32"/>
  <c r="T9" i="32" s="1"/>
  <c r="T33" i="32" s="1"/>
  <c r="L9" i="32"/>
  <c r="S9" i="32" s="1"/>
  <c r="K9" i="32"/>
  <c r="R9" i="32" s="1"/>
  <c r="J9" i="32"/>
  <c r="I9" i="32"/>
  <c r="E233" i="33" l="1"/>
  <c r="D233" i="33"/>
  <c r="L214" i="33"/>
  <c r="C233" i="33"/>
  <c r="L207" i="33"/>
  <c r="L211" i="33"/>
  <c r="B233" i="33"/>
  <c r="I125" i="33"/>
  <c r="I136" i="33"/>
  <c r="K119" i="33"/>
  <c r="I135" i="33"/>
  <c r="L136" i="33"/>
  <c r="I132" i="33"/>
  <c r="M136" i="33"/>
  <c r="I126" i="33"/>
  <c r="K130" i="33"/>
  <c r="I134" i="33"/>
  <c r="L119" i="33"/>
  <c r="L122" i="33"/>
  <c r="K123" i="33"/>
  <c r="J204" i="33"/>
  <c r="K207" i="33"/>
  <c r="L210" i="33"/>
  <c r="I117" i="33"/>
  <c r="J130" i="33"/>
  <c r="K214" i="33"/>
  <c r="L126" i="33"/>
  <c r="I120" i="33"/>
  <c r="J207" i="33"/>
  <c r="J132" i="33"/>
  <c r="J122" i="33"/>
  <c r="J131" i="33"/>
  <c r="C165" i="33"/>
  <c r="K209" i="33"/>
  <c r="J210" i="33"/>
  <c r="J212" i="33"/>
  <c r="J121" i="33"/>
  <c r="L118" i="33"/>
  <c r="K122" i="33"/>
  <c r="J124" i="33"/>
  <c r="J127" i="33"/>
  <c r="M128" i="33"/>
  <c r="M132" i="33"/>
  <c r="J137" i="33"/>
  <c r="K139" i="33"/>
  <c r="D165" i="33"/>
  <c r="K183" i="33"/>
  <c r="L203" i="33"/>
  <c r="I205" i="33"/>
  <c r="K210" i="33"/>
  <c r="K212" i="33"/>
  <c r="J213" i="33"/>
  <c r="J128" i="33"/>
  <c r="J135" i="33"/>
  <c r="K135" i="33"/>
  <c r="J203" i="33"/>
  <c r="J117" i="33"/>
  <c r="K120" i="33"/>
  <c r="K127" i="33"/>
  <c r="L131" i="33"/>
  <c r="K137" i="33"/>
  <c r="J138" i="33"/>
  <c r="D145" i="33"/>
  <c r="J205" i="33"/>
  <c r="J208" i="33"/>
  <c r="K213" i="33"/>
  <c r="K215" i="33"/>
  <c r="K132" i="33"/>
  <c r="L127" i="33"/>
  <c r="M131" i="33"/>
  <c r="J136" i="33"/>
  <c r="K138" i="33"/>
  <c r="K206" i="33"/>
  <c r="K208" i="33"/>
  <c r="J211" i="33"/>
  <c r="L215" i="33"/>
  <c r="J119" i="33"/>
  <c r="M120" i="33"/>
  <c r="J126" i="33"/>
  <c r="K131" i="33"/>
  <c r="K136" i="33"/>
  <c r="L205" i="33"/>
  <c r="K211" i="33"/>
  <c r="R76" i="32"/>
  <c r="K117" i="33"/>
  <c r="K118" i="33"/>
  <c r="K125" i="33"/>
  <c r="K133" i="33"/>
  <c r="K134" i="33"/>
  <c r="L121" i="33"/>
  <c r="C145" i="33"/>
  <c r="E148" i="33"/>
  <c r="F154" i="33"/>
  <c r="D228" i="33"/>
  <c r="M204" i="33"/>
  <c r="M206" i="33"/>
  <c r="M212" i="33"/>
  <c r="I122" i="33"/>
  <c r="I123" i="33"/>
  <c r="M124" i="33"/>
  <c r="I130" i="33"/>
  <c r="I131" i="33"/>
  <c r="I138" i="33"/>
  <c r="I139" i="33"/>
  <c r="B160" i="33"/>
  <c r="M203" i="33"/>
  <c r="I210" i="33"/>
  <c r="M211" i="33"/>
  <c r="J183" i="33"/>
  <c r="M216" i="33"/>
  <c r="K121" i="33"/>
  <c r="K129" i="33"/>
  <c r="L134" i="33"/>
  <c r="C143" i="33"/>
  <c r="C147" i="33"/>
  <c r="L209" i="33"/>
  <c r="M215" i="33"/>
  <c r="M127" i="33"/>
  <c r="M135" i="33"/>
  <c r="B161" i="33"/>
  <c r="L183" i="33"/>
  <c r="M208" i="33"/>
  <c r="M210" i="33"/>
  <c r="E227" i="33"/>
  <c r="I118" i="33"/>
  <c r="I119" i="33"/>
  <c r="I127" i="33"/>
  <c r="C152" i="33"/>
  <c r="C157" i="33"/>
  <c r="D161" i="33"/>
  <c r="I206" i="33"/>
  <c r="M207" i="33"/>
  <c r="I209" i="33"/>
  <c r="M214" i="33"/>
  <c r="C222" i="33"/>
  <c r="J118" i="33"/>
  <c r="I121" i="33"/>
  <c r="I129" i="33"/>
  <c r="J134" i="33"/>
  <c r="I137" i="33"/>
  <c r="I183" i="33"/>
  <c r="K205" i="33"/>
  <c r="J206" i="33"/>
  <c r="G210" i="33"/>
  <c r="J18" i="32"/>
  <c r="Q18" i="32" s="1"/>
  <c r="Q34" i="32" s="1"/>
  <c r="R75" i="32"/>
  <c r="K20" i="32"/>
  <c r="S118" i="32"/>
  <c r="K18" i="32"/>
  <c r="R18" i="32" s="1"/>
  <c r="R34" i="32" s="1"/>
  <c r="C52" i="32"/>
  <c r="Q12" i="32"/>
  <c r="C119" i="32"/>
  <c r="C127" i="32" s="1"/>
  <c r="P117" i="32"/>
  <c r="T117" i="32"/>
  <c r="Q117" i="32"/>
  <c r="B28" i="32"/>
  <c r="B36" i="32" s="1"/>
  <c r="E126" i="32"/>
  <c r="Q116" i="32"/>
  <c r="R73" i="32"/>
  <c r="R74" i="32"/>
  <c r="B127" i="32"/>
  <c r="G158" i="32"/>
  <c r="P75" i="32"/>
  <c r="P76" i="32"/>
  <c r="P82" i="32"/>
  <c r="P101" i="32"/>
  <c r="G155" i="32"/>
  <c r="B52" i="32"/>
  <c r="B59" i="32"/>
  <c r="Q75" i="32"/>
  <c r="Q76" i="32"/>
  <c r="S117" i="32"/>
  <c r="B58" i="32"/>
  <c r="T118" i="32"/>
  <c r="D58" i="32"/>
  <c r="P116" i="32"/>
  <c r="D59" i="32"/>
  <c r="I17" i="32"/>
  <c r="P17" i="32" s="1"/>
  <c r="P33" i="32" s="1"/>
  <c r="Q110" i="32"/>
  <c r="D242" i="32"/>
  <c r="R236" i="32" s="1"/>
  <c r="C58" i="32"/>
  <c r="C57" i="32"/>
  <c r="D57" i="32"/>
  <c r="P73" i="32"/>
  <c r="R110" i="32"/>
  <c r="R116" i="32"/>
  <c r="R118" i="32"/>
  <c r="D258" i="32"/>
  <c r="B57" i="32"/>
  <c r="J17" i="32"/>
  <c r="Q17" i="32" s="1"/>
  <c r="Q33" i="32" s="1"/>
  <c r="I19" i="32"/>
  <c r="P19" i="32" s="1"/>
  <c r="P35" i="32" s="1"/>
  <c r="J19" i="32"/>
  <c r="Q19" i="32" s="1"/>
  <c r="Q35" i="32" s="1"/>
  <c r="C34" i="32"/>
  <c r="D263" i="32"/>
  <c r="E59" i="32"/>
  <c r="K17" i="32"/>
  <c r="R17" i="32" s="1"/>
  <c r="D28" i="32"/>
  <c r="K26" i="32" s="1"/>
  <c r="R26" i="32" s="1"/>
  <c r="R82" i="32"/>
  <c r="I18" i="32"/>
  <c r="P18" i="32" s="1"/>
  <c r="P34" i="32" s="1"/>
  <c r="M19" i="32"/>
  <c r="T19" i="32" s="1"/>
  <c r="T35" i="32" s="1"/>
  <c r="I20" i="32"/>
  <c r="P74" i="32"/>
  <c r="D126" i="32"/>
  <c r="L133" i="33"/>
  <c r="M119" i="33"/>
  <c r="M123" i="33"/>
  <c r="K124" i="33"/>
  <c r="K128" i="33"/>
  <c r="I133" i="33"/>
  <c r="D146" i="33"/>
  <c r="L120" i="33"/>
  <c r="L124" i="33"/>
  <c r="J125" i="33"/>
  <c r="L128" i="33"/>
  <c r="J129" i="33"/>
  <c r="L132" i="33"/>
  <c r="J133" i="33"/>
  <c r="B143" i="33"/>
  <c r="C161" i="33"/>
  <c r="L204" i="33"/>
  <c r="L208" i="33"/>
  <c r="J209" i="33"/>
  <c r="L212" i="33"/>
  <c r="I213" i="33"/>
  <c r="B222" i="33"/>
  <c r="C228" i="33"/>
  <c r="L117" i="33"/>
  <c r="L125" i="33"/>
  <c r="L129" i="33"/>
  <c r="L137" i="33"/>
  <c r="I214" i="33"/>
  <c r="C225" i="33"/>
  <c r="M117" i="33"/>
  <c r="M121" i="33"/>
  <c r="M125" i="33"/>
  <c r="M129" i="33"/>
  <c r="M133" i="33"/>
  <c r="M137" i="33"/>
  <c r="E145" i="33"/>
  <c r="E157" i="33"/>
  <c r="F161" i="33"/>
  <c r="M205" i="33"/>
  <c r="I207" i="33"/>
  <c r="M209" i="33"/>
  <c r="I211" i="33"/>
  <c r="L213" i="33"/>
  <c r="J214" i="33"/>
  <c r="D225" i="33"/>
  <c r="F228" i="33"/>
  <c r="J123" i="33"/>
  <c r="L130" i="33"/>
  <c r="L138" i="33"/>
  <c r="C154" i="33"/>
  <c r="E165" i="33"/>
  <c r="L206" i="33"/>
  <c r="M213" i="33"/>
  <c r="I215" i="33"/>
  <c r="C221" i="33"/>
  <c r="C150" i="33"/>
  <c r="E228" i="33"/>
  <c r="M118" i="33"/>
  <c r="M122" i="33"/>
  <c r="M126" i="33"/>
  <c r="M130" i="33"/>
  <c r="M134" i="33"/>
  <c r="M138" i="33"/>
  <c r="B151" i="33"/>
  <c r="F165" i="33"/>
  <c r="I204" i="33"/>
  <c r="I208" i="33"/>
  <c r="I212" i="33"/>
  <c r="J215" i="33"/>
  <c r="D221" i="33"/>
  <c r="D229" i="33"/>
  <c r="J120" i="33"/>
  <c r="L123" i="33"/>
  <c r="L135" i="33"/>
  <c r="L139" i="33"/>
  <c r="B226" i="33"/>
  <c r="E253" i="32"/>
  <c r="F28" i="32"/>
  <c r="M25" i="32" s="1"/>
  <c r="T25" i="32" s="1"/>
  <c r="E57" i="32"/>
  <c r="C258" i="32"/>
  <c r="S74" i="32"/>
  <c r="S75" i="32"/>
  <c r="S76" i="32"/>
  <c r="S73" i="32"/>
  <c r="R12" i="32"/>
  <c r="C250" i="32"/>
  <c r="D92" i="32"/>
  <c r="R84" i="32"/>
  <c r="R83" i="32"/>
  <c r="S81" i="32"/>
  <c r="P12" i="32"/>
  <c r="E265" i="32"/>
  <c r="S83" i="32"/>
  <c r="S82" i="32"/>
  <c r="E92" i="32"/>
  <c r="S84" i="32"/>
  <c r="B126" i="32"/>
  <c r="P118" i="32"/>
  <c r="C262" i="32"/>
  <c r="S12" i="32"/>
  <c r="T12" i="32"/>
  <c r="R101" i="32"/>
  <c r="D119" i="32"/>
  <c r="D125" i="32"/>
  <c r="R117" i="32"/>
  <c r="P81" i="32"/>
  <c r="B92" i="32"/>
  <c r="P84" i="32"/>
  <c r="E261" i="32"/>
  <c r="L19" i="32"/>
  <c r="S19" i="32" s="1"/>
  <c r="S35" i="32" s="1"/>
  <c r="L18" i="32"/>
  <c r="S18" i="32" s="1"/>
  <c r="S34" i="32" s="1"/>
  <c r="L20" i="32"/>
  <c r="L17" i="32"/>
  <c r="S17" i="32" s="1"/>
  <c r="S110" i="32"/>
  <c r="D52" i="32"/>
  <c r="R81" i="32"/>
  <c r="E249" i="32"/>
  <c r="C254" i="32"/>
  <c r="P83" i="32"/>
  <c r="T116" i="32"/>
  <c r="E257" i="32"/>
  <c r="E242" i="32"/>
  <c r="S238" i="32" s="1"/>
  <c r="F242" i="32"/>
  <c r="T237" i="32" s="1"/>
  <c r="F253" i="32"/>
  <c r="C28" i="32"/>
  <c r="B34" i="32"/>
  <c r="T73" i="32"/>
  <c r="E89" i="32"/>
  <c r="F84" i="32"/>
  <c r="F261" i="32"/>
  <c r="E52" i="32"/>
  <c r="T110" i="32"/>
  <c r="B251" i="32"/>
  <c r="B259" i="32"/>
  <c r="E28" i="32"/>
  <c r="B35" i="32"/>
  <c r="F52" i="32"/>
  <c r="E58" i="32"/>
  <c r="Q74" i="32"/>
  <c r="T75" i="32"/>
  <c r="B90" i="32"/>
  <c r="S116" i="32"/>
  <c r="E125" i="32"/>
  <c r="C251" i="32"/>
  <c r="D254" i="32"/>
  <c r="C259" i="32"/>
  <c r="D262" i="32"/>
  <c r="M17" i="32"/>
  <c r="C35" i="32"/>
  <c r="C90" i="32"/>
  <c r="E119" i="32"/>
  <c r="F125" i="32"/>
  <c r="B242" i="32"/>
  <c r="P239" i="32" s="1"/>
  <c r="F249" i="32"/>
  <c r="E254" i="32"/>
  <c r="F257" i="32"/>
  <c r="E262" i="32"/>
  <c r="F265" i="32"/>
  <c r="D89" i="32"/>
  <c r="M18" i="32"/>
  <c r="T18" i="32" s="1"/>
  <c r="C59" i="32"/>
  <c r="T76" i="32"/>
  <c r="C84" i="32"/>
  <c r="Q82" i="32" s="1"/>
  <c r="S101" i="32"/>
  <c r="Q118" i="32"/>
  <c r="F119" i="32"/>
  <c r="C242" i="32"/>
  <c r="Q231" i="32" s="1"/>
  <c r="E35" i="32"/>
  <c r="T101" i="32"/>
  <c r="M12" i="30"/>
  <c r="N12" i="30"/>
  <c r="O12" i="30"/>
  <c r="P12" i="30"/>
  <c r="H12" i="30"/>
  <c r="I12" i="30"/>
  <c r="J12" i="30"/>
  <c r="K12" i="30"/>
  <c r="F157" i="31"/>
  <c r="E157" i="31"/>
  <c r="D157" i="31"/>
  <c r="C157" i="31"/>
  <c r="B157" i="31"/>
  <c r="E156" i="31"/>
  <c r="D156" i="31"/>
  <c r="C156" i="31"/>
  <c r="B156" i="31"/>
  <c r="F155" i="31"/>
  <c r="E155" i="31"/>
  <c r="D155" i="31"/>
  <c r="C155" i="31"/>
  <c r="B155" i="31"/>
  <c r="F152" i="31"/>
  <c r="E152" i="31"/>
  <c r="D152" i="31"/>
  <c r="C152" i="31"/>
  <c r="B152" i="31"/>
  <c r="E151" i="31"/>
  <c r="D151" i="31"/>
  <c r="C151" i="31"/>
  <c r="B151" i="31"/>
  <c r="F150" i="31"/>
  <c r="E150" i="31"/>
  <c r="D150" i="31"/>
  <c r="C150" i="31"/>
  <c r="B150" i="31"/>
  <c r="F147" i="31"/>
  <c r="E147" i="31"/>
  <c r="D147" i="31"/>
  <c r="C147" i="31"/>
  <c r="B147" i="31"/>
  <c r="E146" i="31"/>
  <c r="D146" i="31"/>
  <c r="C146" i="31"/>
  <c r="B146" i="31"/>
  <c r="F145" i="31"/>
  <c r="E145" i="31"/>
  <c r="D145" i="31"/>
  <c r="C145" i="31"/>
  <c r="B145" i="31"/>
  <c r="F142" i="31"/>
  <c r="E142" i="31"/>
  <c r="D142" i="31"/>
  <c r="C142" i="31"/>
  <c r="B142" i="31"/>
  <c r="E141" i="31"/>
  <c r="D141" i="31"/>
  <c r="C141" i="31"/>
  <c r="B141" i="31"/>
  <c r="F140" i="31"/>
  <c r="E140" i="31"/>
  <c r="D140" i="31"/>
  <c r="C140" i="31"/>
  <c r="B140" i="31"/>
  <c r="B136" i="31"/>
  <c r="C136" i="31"/>
  <c r="D136" i="31"/>
  <c r="E136" i="31"/>
  <c r="B137" i="31"/>
  <c r="C137" i="31"/>
  <c r="D137" i="31"/>
  <c r="E137" i="31"/>
  <c r="F137" i="31"/>
  <c r="C135" i="31"/>
  <c r="D135" i="31"/>
  <c r="E135" i="31"/>
  <c r="F135" i="31"/>
  <c r="B135" i="31"/>
  <c r="R221" i="32" l="1"/>
  <c r="I27" i="32"/>
  <c r="P27" i="32" s="1"/>
  <c r="R223" i="32"/>
  <c r="R241" i="32"/>
  <c r="R222" i="32"/>
  <c r="R20" i="32"/>
  <c r="R226" i="32"/>
  <c r="R234" i="32"/>
  <c r="R220" i="32"/>
  <c r="R230" i="32"/>
  <c r="R231" i="32"/>
  <c r="S119" i="32"/>
  <c r="R242" i="32"/>
  <c r="I26" i="32"/>
  <c r="P26" i="32" s="1"/>
  <c r="R227" i="32"/>
  <c r="D269" i="32"/>
  <c r="I28" i="32"/>
  <c r="I25" i="32"/>
  <c r="P25" i="32" s="1"/>
  <c r="Q81" i="32"/>
  <c r="P119" i="32"/>
  <c r="S231" i="32"/>
  <c r="P20" i="32"/>
  <c r="S230" i="32"/>
  <c r="S239" i="32"/>
  <c r="R239" i="32"/>
  <c r="P236" i="32"/>
  <c r="T238" i="32"/>
  <c r="S234" i="32"/>
  <c r="R224" i="32"/>
  <c r="R225" i="32"/>
  <c r="S222" i="32"/>
  <c r="R229" i="32"/>
  <c r="K28" i="32"/>
  <c r="D36" i="32"/>
  <c r="T226" i="32"/>
  <c r="K25" i="32"/>
  <c r="R25" i="32" s="1"/>
  <c r="K27" i="32"/>
  <c r="R27" i="32" s="1"/>
  <c r="P228" i="32"/>
  <c r="R119" i="32"/>
  <c r="T234" i="32"/>
  <c r="R33" i="32"/>
  <c r="T230" i="32"/>
  <c r="Q20" i="32"/>
  <c r="P232" i="32"/>
  <c r="D127" i="32"/>
  <c r="R228" i="32"/>
  <c r="R238" i="32"/>
  <c r="R233" i="32"/>
  <c r="R240" i="32"/>
  <c r="T241" i="32"/>
  <c r="R232" i="32"/>
  <c r="R237" i="32"/>
  <c r="R235" i="32"/>
  <c r="Q240" i="32"/>
  <c r="P220" i="32"/>
  <c r="Q228" i="32"/>
  <c r="P224" i="32"/>
  <c r="Q234" i="32"/>
  <c r="Q233" i="32"/>
  <c r="Q225" i="32"/>
  <c r="Q237" i="32"/>
  <c r="Q226" i="32"/>
  <c r="Q222" i="32"/>
  <c r="Q241" i="32"/>
  <c r="C269" i="32"/>
  <c r="Q242" i="32"/>
  <c r="Q238" i="32"/>
  <c r="Q230" i="32"/>
  <c r="Q229" i="32"/>
  <c r="Q221" i="32"/>
  <c r="Q239" i="32"/>
  <c r="S225" i="32"/>
  <c r="S240" i="32"/>
  <c r="E269" i="32"/>
  <c r="S241" i="32"/>
  <c r="S221" i="32"/>
  <c r="S224" i="32"/>
  <c r="S220" i="32"/>
  <c r="S242" i="32"/>
  <c r="S237" i="32"/>
  <c r="S233" i="32"/>
  <c r="S229" i="32"/>
  <c r="S228" i="32"/>
  <c r="S236" i="32"/>
  <c r="S232" i="32"/>
  <c r="Q220" i="32"/>
  <c r="S235" i="32"/>
  <c r="S227" i="32"/>
  <c r="P240" i="32"/>
  <c r="P235" i="32"/>
  <c r="Q232" i="32"/>
  <c r="Q223" i="32"/>
  <c r="M27" i="32"/>
  <c r="T27" i="32" s="1"/>
  <c r="F60" i="32"/>
  <c r="E60" i="32"/>
  <c r="M26" i="32"/>
  <c r="T26" i="32" s="1"/>
  <c r="F36" i="32"/>
  <c r="M28" i="32"/>
  <c r="F92" i="32"/>
  <c r="T84" i="32"/>
  <c r="T83" i="32"/>
  <c r="T82" i="32"/>
  <c r="T81" i="32"/>
  <c r="Q227" i="32"/>
  <c r="S223" i="32"/>
  <c r="L28" i="32"/>
  <c r="D60" i="32"/>
  <c r="E36" i="32"/>
  <c r="L25" i="32"/>
  <c r="S25" i="32" s="1"/>
  <c r="L26" i="32"/>
  <c r="S26" i="32" s="1"/>
  <c r="L27" i="32"/>
  <c r="S27" i="32" s="1"/>
  <c r="E127" i="32"/>
  <c r="Q235" i="32"/>
  <c r="Q224" i="32"/>
  <c r="S226" i="32"/>
  <c r="C36" i="32"/>
  <c r="J28" i="32"/>
  <c r="B60" i="32"/>
  <c r="J26" i="32"/>
  <c r="Q26" i="32" s="1"/>
  <c r="J25" i="32"/>
  <c r="Q25" i="32" s="1"/>
  <c r="Q119" i="32"/>
  <c r="J27" i="32"/>
  <c r="Q27" i="32" s="1"/>
  <c r="C60" i="32"/>
  <c r="B269" i="32"/>
  <c r="P231" i="32"/>
  <c r="P227" i="32"/>
  <c r="P223" i="32"/>
  <c r="P242" i="32"/>
  <c r="P238" i="32"/>
  <c r="P234" i="32"/>
  <c r="P230" i="32"/>
  <c r="P226" i="32"/>
  <c r="P222" i="32"/>
  <c r="P241" i="32"/>
  <c r="P221" i="32"/>
  <c r="P225" i="32"/>
  <c r="P237" i="32"/>
  <c r="P229" i="32"/>
  <c r="P233" i="32"/>
  <c r="T20" i="32"/>
  <c r="T34" i="32"/>
  <c r="F269" i="32"/>
  <c r="T242" i="32"/>
  <c r="T229" i="32"/>
  <c r="T225" i="32"/>
  <c r="T221" i="32"/>
  <c r="T239" i="32"/>
  <c r="T240" i="32"/>
  <c r="T236" i="32"/>
  <c r="T232" i="32"/>
  <c r="T228" i="32"/>
  <c r="T224" i="32"/>
  <c r="T220" i="32"/>
  <c r="T227" i="32"/>
  <c r="T231" i="32"/>
  <c r="T235" i="32"/>
  <c r="T223" i="32"/>
  <c r="T119" i="32"/>
  <c r="T233" i="32"/>
  <c r="S20" i="32"/>
  <c r="S33" i="32"/>
  <c r="F127" i="32"/>
  <c r="C92" i="32"/>
  <c r="Q84" i="32"/>
  <c r="Q83" i="32"/>
  <c r="Q236" i="32"/>
  <c r="T222" i="32"/>
  <c r="E117" i="31"/>
  <c r="E158" i="31" s="1"/>
  <c r="D117" i="31"/>
  <c r="C117" i="31"/>
  <c r="B117" i="31"/>
  <c r="F115" i="31"/>
  <c r="F117" i="31" s="1"/>
  <c r="F158" i="31" s="1"/>
  <c r="E112" i="31"/>
  <c r="D112" i="31"/>
  <c r="C112" i="31"/>
  <c r="B112" i="31"/>
  <c r="B153" i="31" s="1"/>
  <c r="F110" i="31"/>
  <c r="F112" i="31" s="1"/>
  <c r="E107" i="31"/>
  <c r="D107" i="31"/>
  <c r="C107" i="31"/>
  <c r="C148" i="31" s="1"/>
  <c r="B107" i="31"/>
  <c r="F105" i="31"/>
  <c r="F107" i="31" s="1"/>
  <c r="E102" i="31"/>
  <c r="D102" i="31"/>
  <c r="D143" i="31" s="1"/>
  <c r="C102" i="31"/>
  <c r="B102" i="31"/>
  <c r="F100" i="31"/>
  <c r="F102" i="31" s="1"/>
  <c r="E97" i="31"/>
  <c r="E138" i="31" s="1"/>
  <c r="D97" i="31"/>
  <c r="C97" i="31"/>
  <c r="B97" i="31"/>
  <c r="F95" i="31"/>
  <c r="F97" i="31" s="1"/>
  <c r="F138" i="31" s="1"/>
  <c r="E75" i="31"/>
  <c r="D75" i="31"/>
  <c r="C75" i="31"/>
  <c r="B75" i="31"/>
  <c r="F73" i="31"/>
  <c r="F75" i="31" s="1"/>
  <c r="E70" i="31"/>
  <c r="D70" i="31"/>
  <c r="C70" i="31"/>
  <c r="B70" i="31"/>
  <c r="F68" i="31"/>
  <c r="F70" i="31" s="1"/>
  <c r="E65" i="31"/>
  <c r="D65" i="31"/>
  <c r="C65" i="31"/>
  <c r="B65" i="31"/>
  <c r="F63" i="31"/>
  <c r="F65" i="31" s="1"/>
  <c r="E60" i="31"/>
  <c r="D60" i="31"/>
  <c r="C60" i="31"/>
  <c r="B60" i="31"/>
  <c r="F58" i="31"/>
  <c r="F60" i="31" s="1"/>
  <c r="E55" i="31"/>
  <c r="D55" i="31"/>
  <c r="C55" i="31"/>
  <c r="B55" i="31"/>
  <c r="F53" i="31"/>
  <c r="F55" i="31" s="1"/>
  <c r="E33" i="31"/>
  <c r="D33" i="31"/>
  <c r="C33" i="31"/>
  <c r="B33" i="31"/>
  <c r="F31" i="31"/>
  <c r="F33" i="31" s="1"/>
  <c r="E28" i="31"/>
  <c r="D28" i="31"/>
  <c r="C28" i="31"/>
  <c r="B28" i="31"/>
  <c r="F26" i="31"/>
  <c r="F28" i="31" s="1"/>
  <c r="E23" i="31"/>
  <c r="D23" i="31"/>
  <c r="C23" i="31"/>
  <c r="B23" i="31"/>
  <c r="F21" i="31"/>
  <c r="F23" i="31" s="1"/>
  <c r="E18" i="31"/>
  <c r="D18" i="31"/>
  <c r="C18" i="31"/>
  <c r="B18" i="31"/>
  <c r="F16" i="31"/>
  <c r="F18" i="31" s="1"/>
  <c r="E13" i="31"/>
  <c r="D13" i="31"/>
  <c r="C13" i="31"/>
  <c r="B13" i="31"/>
  <c r="F11" i="31"/>
  <c r="F13" i="31" s="1"/>
  <c r="B138" i="31" l="1"/>
  <c r="F143" i="31"/>
  <c r="E143" i="31"/>
  <c r="D148" i="31"/>
  <c r="C153" i="31"/>
  <c r="B158" i="31"/>
  <c r="C138" i="31"/>
  <c r="B143" i="31"/>
  <c r="F148" i="31"/>
  <c r="E148" i="31"/>
  <c r="D153" i="31"/>
  <c r="C158" i="31"/>
  <c r="P28" i="32"/>
  <c r="D138" i="31"/>
  <c r="C143" i="31"/>
  <c r="B148" i="31"/>
  <c r="F153" i="31"/>
  <c r="E153" i="31"/>
  <c r="D158" i="31"/>
  <c r="R28" i="32"/>
  <c r="T28" i="32"/>
  <c r="Q28" i="32"/>
  <c r="S28" i="32"/>
  <c r="F12" i="30"/>
  <c r="L12" i="30"/>
  <c r="G12" i="30"/>
  <c r="E12" i="30"/>
  <c r="D12" i="30"/>
  <c r="C12" i="30"/>
  <c r="B12" i="30"/>
  <c r="E69" i="9" l="1"/>
  <c r="F69" i="9"/>
  <c r="G69" i="9"/>
  <c r="C69" i="9"/>
  <c r="D46" i="9"/>
  <c r="F46" i="9"/>
  <c r="G46" i="9"/>
  <c r="C46" i="9"/>
  <c r="E23" i="9"/>
  <c r="E65" i="9"/>
  <c r="F65" i="9"/>
  <c r="G65" i="9"/>
  <c r="D65" i="9"/>
  <c r="D42" i="9"/>
  <c r="E42" i="9"/>
  <c r="F42" i="9"/>
  <c r="G42" i="9"/>
  <c r="C42" i="9"/>
  <c r="G70" i="9"/>
  <c r="G66" i="9"/>
  <c r="G47" i="9"/>
  <c r="G43" i="9"/>
  <c r="G24" i="9"/>
  <c r="G20" i="9"/>
  <c r="G19" i="9"/>
  <c r="D57" i="9"/>
  <c r="F57" i="9"/>
  <c r="G57" i="9"/>
  <c r="C57" i="9"/>
  <c r="D34" i="9"/>
  <c r="E34" i="9"/>
  <c r="F34" i="9"/>
  <c r="G34" i="9"/>
  <c r="C34" i="9"/>
  <c r="D53" i="9"/>
  <c r="E53" i="9"/>
  <c r="F53" i="9"/>
  <c r="G53" i="9"/>
  <c r="C53" i="9"/>
  <c r="D30" i="9"/>
  <c r="E30" i="9"/>
  <c r="F30" i="9"/>
  <c r="D61" i="9"/>
  <c r="G61" i="9"/>
  <c r="C61" i="9"/>
  <c r="D38" i="9"/>
  <c r="E38" i="9"/>
  <c r="F38" i="9"/>
  <c r="G38" i="9"/>
  <c r="C38" i="9"/>
  <c r="F70" i="9"/>
  <c r="E70" i="9"/>
  <c r="D70" i="9"/>
  <c r="C70" i="9"/>
  <c r="F66" i="9"/>
  <c r="E66" i="9"/>
  <c r="D66" i="9"/>
  <c r="C66" i="9"/>
  <c r="G62" i="9"/>
  <c r="F62" i="9"/>
  <c r="E62" i="9"/>
  <c r="D62" i="9"/>
  <c r="C62" i="9"/>
  <c r="G58" i="9"/>
  <c r="F58" i="9"/>
  <c r="E58" i="9"/>
  <c r="D58" i="9"/>
  <c r="C58" i="9"/>
  <c r="G54" i="9"/>
  <c r="F54" i="9"/>
  <c r="E54" i="9"/>
  <c r="D54" i="9"/>
  <c r="C54" i="9"/>
  <c r="F47" i="9"/>
  <c r="E47" i="9"/>
  <c r="D47" i="9"/>
  <c r="C47" i="9"/>
  <c r="F43" i="9"/>
  <c r="E43" i="9"/>
  <c r="D43" i="9"/>
  <c r="C43" i="9"/>
  <c r="G39" i="9"/>
  <c r="F39" i="9"/>
  <c r="E39" i="9"/>
  <c r="D39" i="9"/>
  <c r="C39" i="9"/>
  <c r="G35" i="9"/>
  <c r="F35" i="9"/>
  <c r="E35" i="9"/>
  <c r="D35" i="9"/>
  <c r="C35" i="9"/>
  <c r="G31" i="9"/>
  <c r="F31" i="9"/>
  <c r="E31" i="9"/>
  <c r="D31" i="9"/>
  <c r="C31" i="9"/>
  <c r="G16" i="9"/>
  <c r="G12" i="9"/>
  <c r="G8" i="9"/>
  <c r="P42" i="7"/>
  <c r="K42" i="7"/>
  <c r="F42" i="7"/>
  <c r="M12" i="7"/>
  <c r="N12" i="7"/>
  <c r="O12" i="7"/>
  <c r="P12" i="7"/>
  <c r="K12" i="7"/>
  <c r="F12" i="7"/>
  <c r="B42" i="7"/>
  <c r="C42" i="7"/>
  <c r="D42" i="7"/>
  <c r="E42" i="7"/>
  <c r="G42" i="7"/>
  <c r="H42" i="7"/>
  <c r="I42" i="7"/>
  <c r="J42" i="7"/>
  <c r="L42" i="7"/>
  <c r="M42" i="7"/>
  <c r="N42" i="7"/>
  <c r="O42" i="7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B42" i="5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P12" i="29" l="1"/>
  <c r="F12" i="29"/>
  <c r="O12" i="29"/>
  <c r="N12" i="29"/>
  <c r="M12" i="29"/>
  <c r="L12" i="29"/>
  <c r="K12" i="29"/>
  <c r="J12" i="29"/>
  <c r="I12" i="29"/>
  <c r="H12" i="29"/>
  <c r="G12" i="29"/>
  <c r="E12" i="29"/>
  <c r="D12" i="29"/>
  <c r="C12" i="29"/>
  <c r="B12" i="29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B12" i="28"/>
  <c r="B44" i="26" l="1"/>
  <c r="B62" i="26"/>
  <c r="C62" i="26"/>
  <c r="D62" i="26"/>
  <c r="B63" i="26"/>
  <c r="C63" i="26"/>
  <c r="D63" i="26"/>
  <c r="B64" i="26"/>
  <c r="C64" i="26"/>
  <c r="D64" i="26"/>
  <c r="B65" i="26"/>
  <c r="C65" i="26"/>
  <c r="D65" i="26"/>
  <c r="B66" i="26"/>
  <c r="C66" i="26"/>
  <c r="D66" i="26"/>
  <c r="B67" i="26"/>
  <c r="C67" i="26"/>
  <c r="D67" i="26"/>
  <c r="B68" i="26"/>
  <c r="C68" i="26"/>
  <c r="D68" i="26"/>
  <c r="B69" i="26"/>
  <c r="C69" i="26"/>
  <c r="D69" i="26"/>
  <c r="B70" i="26"/>
  <c r="C70" i="26"/>
  <c r="D70" i="26"/>
  <c r="B71" i="26"/>
  <c r="C71" i="26"/>
  <c r="D71" i="26"/>
  <c r="B72" i="26"/>
  <c r="C72" i="26"/>
  <c r="D72" i="26"/>
  <c r="B73" i="26"/>
  <c r="C73" i="26"/>
  <c r="D73" i="26"/>
  <c r="B74" i="26"/>
  <c r="C74" i="26"/>
  <c r="D74" i="26"/>
  <c r="B75" i="26"/>
  <c r="C75" i="26"/>
  <c r="D75" i="26"/>
  <c r="B76" i="26"/>
  <c r="C76" i="26"/>
  <c r="D76" i="26"/>
  <c r="C61" i="26"/>
  <c r="D61" i="26"/>
  <c r="B61" i="26"/>
  <c r="C56" i="26"/>
  <c r="D56" i="26"/>
  <c r="C57" i="26"/>
  <c r="D57" i="26"/>
  <c r="B57" i="26"/>
  <c r="B56" i="26"/>
  <c r="D54" i="26"/>
  <c r="B54" i="26"/>
  <c r="B51" i="26"/>
  <c r="C51" i="26"/>
  <c r="D51" i="26"/>
  <c r="B52" i="26"/>
  <c r="C52" i="26"/>
  <c r="D52" i="26"/>
  <c r="C50" i="26"/>
  <c r="D50" i="26"/>
  <c r="B50" i="26"/>
  <c r="B45" i="26"/>
  <c r="C45" i="26"/>
  <c r="D45" i="26"/>
  <c r="B46" i="26"/>
  <c r="C46" i="26"/>
  <c r="D46" i="26"/>
  <c r="B47" i="26"/>
  <c r="C47" i="26"/>
  <c r="D47" i="26"/>
  <c r="B48" i="26"/>
  <c r="C48" i="26"/>
  <c r="D48" i="26"/>
  <c r="C44" i="26"/>
  <c r="D44" i="26"/>
  <c r="C56" i="22" l="1"/>
  <c r="C45" i="22"/>
  <c r="C34" i="22"/>
  <c r="C23" i="22"/>
  <c r="C12" i="22"/>
  <c r="C47" i="21"/>
  <c r="C34" i="21"/>
  <c r="C23" i="21"/>
  <c r="C12" i="21"/>
  <c r="F34" i="24" l="1"/>
  <c r="G34" i="24"/>
  <c r="B34" i="22"/>
  <c r="G56" i="24"/>
  <c r="F56" i="24"/>
  <c r="E56" i="24"/>
  <c r="D56" i="24"/>
  <c r="C56" i="24"/>
  <c r="B56" i="24"/>
  <c r="G45" i="24"/>
  <c r="F45" i="24"/>
  <c r="E45" i="24"/>
  <c r="D45" i="24"/>
  <c r="C45" i="24"/>
  <c r="B45" i="24"/>
  <c r="E34" i="24"/>
  <c r="D34" i="24"/>
  <c r="C34" i="24"/>
  <c r="B34" i="24"/>
  <c r="G23" i="24"/>
  <c r="F23" i="24"/>
  <c r="E23" i="24"/>
  <c r="D23" i="24"/>
  <c r="C23" i="24"/>
  <c r="B23" i="24"/>
  <c r="G12" i="24"/>
  <c r="F12" i="24"/>
  <c r="E12" i="24"/>
  <c r="D12" i="24"/>
  <c r="C12" i="24"/>
  <c r="B12" i="24"/>
  <c r="G47" i="23"/>
  <c r="F47" i="23"/>
  <c r="E47" i="23"/>
  <c r="D47" i="23"/>
  <c r="C47" i="23"/>
  <c r="B47" i="23"/>
  <c r="G34" i="23"/>
  <c r="F34" i="23"/>
  <c r="E34" i="23"/>
  <c r="D34" i="23"/>
  <c r="C34" i="23"/>
  <c r="B34" i="23"/>
  <c r="G23" i="23"/>
  <c r="F23" i="23"/>
  <c r="E23" i="23"/>
  <c r="D23" i="23"/>
  <c r="C23" i="23"/>
  <c r="B23" i="23"/>
  <c r="G12" i="23"/>
  <c r="F12" i="23"/>
  <c r="E12" i="23"/>
  <c r="D12" i="23"/>
  <c r="C12" i="23"/>
  <c r="B12" i="23"/>
  <c r="E56" i="22" l="1"/>
  <c r="D56" i="22"/>
  <c r="B56" i="22"/>
  <c r="E45" i="22"/>
  <c r="D45" i="22"/>
  <c r="B45" i="22"/>
  <c r="E34" i="22"/>
  <c r="D34" i="22"/>
  <c r="E23" i="22"/>
  <c r="D23" i="22"/>
  <c r="B23" i="22"/>
  <c r="E12" i="22"/>
  <c r="D12" i="22"/>
  <c r="B12" i="22"/>
  <c r="E23" i="21" l="1"/>
  <c r="D23" i="21"/>
  <c r="B23" i="21"/>
  <c r="E47" i="21"/>
  <c r="D47" i="21"/>
  <c r="B47" i="21"/>
  <c r="E34" i="21"/>
  <c r="D34" i="21"/>
  <c r="B34" i="21"/>
  <c r="E12" i="21"/>
  <c r="D12" i="21"/>
  <c r="B12" i="21"/>
  <c r="O23" i="19"/>
  <c r="N23" i="19"/>
  <c r="M23" i="19"/>
  <c r="L23" i="19"/>
  <c r="J23" i="19"/>
  <c r="I23" i="19"/>
  <c r="H23" i="19"/>
  <c r="G23" i="19"/>
  <c r="E23" i="19"/>
  <c r="D23" i="19"/>
  <c r="C23" i="19"/>
  <c r="B23" i="19"/>
  <c r="O12" i="19"/>
  <c r="N12" i="19"/>
  <c r="M12" i="19"/>
  <c r="L12" i="19"/>
  <c r="J12" i="19"/>
  <c r="I12" i="19"/>
  <c r="H12" i="19"/>
  <c r="G12" i="19"/>
  <c r="E12" i="19"/>
  <c r="D12" i="19"/>
  <c r="C12" i="19"/>
  <c r="B12" i="19"/>
  <c r="P12" i="5" l="1"/>
  <c r="K12" i="5"/>
  <c r="F12" i="5"/>
  <c r="B12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O12" i="18"/>
  <c r="P12" i="18"/>
  <c r="O23" i="18" l="1"/>
  <c r="O56" i="18" l="1"/>
  <c r="N56" i="18"/>
  <c r="M56" i="18"/>
  <c r="L56" i="18"/>
  <c r="J56" i="18"/>
  <c r="I56" i="18"/>
  <c r="H56" i="18"/>
  <c r="G56" i="18"/>
  <c r="E56" i="18"/>
  <c r="D56" i="18"/>
  <c r="C56" i="18"/>
  <c r="B56" i="18"/>
  <c r="J23" i="18"/>
  <c r="E23" i="18"/>
  <c r="N45" i="18"/>
  <c r="M45" i="18"/>
  <c r="L45" i="18"/>
  <c r="I45" i="18"/>
  <c r="H45" i="18"/>
  <c r="G45" i="18"/>
  <c r="D45" i="18"/>
  <c r="C45" i="18"/>
  <c r="B45" i="18"/>
  <c r="N34" i="18"/>
  <c r="M34" i="18"/>
  <c r="L34" i="18"/>
  <c r="I34" i="18"/>
  <c r="H34" i="18"/>
  <c r="G34" i="18"/>
  <c r="D34" i="18"/>
  <c r="C34" i="18"/>
  <c r="B34" i="18"/>
  <c r="P23" i="18"/>
  <c r="N23" i="18"/>
  <c r="M23" i="18"/>
  <c r="L23" i="18"/>
  <c r="K23" i="18"/>
  <c r="I23" i="18"/>
  <c r="H23" i="18"/>
  <c r="G23" i="18"/>
  <c r="F23" i="18"/>
  <c r="D23" i="18"/>
  <c r="C23" i="18"/>
  <c r="B23" i="18"/>
  <c r="F73" i="17" l="1"/>
  <c r="E73" i="17"/>
  <c r="D73" i="17"/>
  <c r="C73" i="17"/>
  <c r="B73" i="17"/>
  <c r="E72" i="17"/>
  <c r="D72" i="17"/>
  <c r="C72" i="17"/>
  <c r="B72" i="17"/>
  <c r="F71" i="17"/>
  <c r="E71" i="17"/>
  <c r="D71" i="17"/>
  <c r="C71" i="17"/>
  <c r="B71" i="17"/>
  <c r="F45" i="17"/>
  <c r="E45" i="17"/>
  <c r="D45" i="17"/>
  <c r="C45" i="17"/>
  <c r="B45" i="17"/>
  <c r="E44" i="17"/>
  <c r="D44" i="17"/>
  <c r="C44" i="17"/>
  <c r="B44" i="17"/>
  <c r="F43" i="17"/>
  <c r="E43" i="17"/>
  <c r="D43" i="17"/>
  <c r="C43" i="17"/>
  <c r="B43" i="17"/>
  <c r="C23" i="15" l="1"/>
  <c r="B23" i="15"/>
  <c r="L12" i="7" l="1"/>
  <c r="J12" i="7"/>
  <c r="I12" i="7"/>
  <c r="H12" i="7"/>
  <c r="G12" i="7"/>
  <c r="O12" i="5"/>
  <c r="N12" i="5"/>
  <c r="M12" i="5"/>
  <c r="L12" i="5"/>
  <c r="J12" i="5"/>
  <c r="I12" i="5"/>
  <c r="H12" i="5"/>
  <c r="G12" i="5"/>
  <c r="B12" i="5"/>
  <c r="C12" i="5"/>
  <c r="D12" i="5"/>
  <c r="E12" i="5"/>
  <c r="P12" i="1"/>
  <c r="N12" i="1"/>
  <c r="M12" i="1"/>
  <c r="L12" i="1"/>
  <c r="K12" i="1"/>
  <c r="I12" i="1"/>
  <c r="H12" i="1"/>
  <c r="G12" i="1"/>
  <c r="F24" i="9"/>
  <c r="E24" i="9"/>
  <c r="D24" i="9"/>
  <c r="C24" i="9"/>
  <c r="F20" i="9"/>
  <c r="E20" i="9"/>
  <c r="D20" i="9"/>
  <c r="C20" i="9"/>
  <c r="F16" i="9"/>
  <c r="E16" i="9"/>
  <c r="D16" i="9"/>
  <c r="C16" i="9"/>
  <c r="F12" i="9"/>
  <c r="E12" i="9"/>
  <c r="D12" i="9"/>
  <c r="C12" i="9"/>
  <c r="D8" i="9"/>
  <c r="E8" i="9"/>
  <c r="F8" i="9"/>
  <c r="C8" i="9"/>
  <c r="E12" i="7"/>
  <c r="D12" i="7"/>
  <c r="C12" i="7"/>
  <c r="B12" i="7"/>
  <c r="C12" i="1"/>
  <c r="D12" i="1"/>
  <c r="F12" i="1"/>
  <c r="B12" i="1"/>
</calcChain>
</file>

<file path=xl/sharedStrings.xml><?xml version="1.0" encoding="utf-8"?>
<sst xmlns="http://schemas.openxmlformats.org/spreadsheetml/2006/main" count="2738" uniqueCount="508">
  <si>
    <t>m</t>
  </si>
  <si>
    <t>f</t>
  </si>
  <si>
    <t>tot.</t>
  </si>
  <si>
    <t>dif. gen.</t>
  </si>
  <si>
    <t>Forze di lavoro (15-89anni)</t>
  </si>
  <si>
    <t xml:space="preserve">tot. </t>
  </si>
  <si>
    <t>Inattivi (15-64 anni)</t>
  </si>
  <si>
    <t>Inattivi (15-74 anni)</t>
  </si>
  <si>
    <t>Occupati (15-89 anni)</t>
  </si>
  <si>
    <t>Ravenna</t>
  </si>
  <si>
    <t>Emilia-Romagna</t>
  </si>
  <si>
    <t>Italia</t>
  </si>
  <si>
    <t>Tasso di occupazione (20-64) per genere in provincia di Ravenna, Emilia-Romagna, Italia. Valori percentuali.</t>
  </si>
  <si>
    <t>Tasso di occupazione (15-29 anni)per genere in provincia di Ravenna, Emilia-Romagna, Italia. Valori percentuali.</t>
  </si>
  <si>
    <t>Tasso di disoccupazione (15-74 anni)per genere in provincia di Ravenna,  Emilia-Romagna, Italia. Valori percentuali.</t>
  </si>
  <si>
    <t>Tasso di disoccupazione (15-34 anni)per genere in provincia di Ravenna, Emilia-Romagna, Italia. Valori percentuali.</t>
  </si>
  <si>
    <t>Tasso di inattività (15-74 anni)per genere in provincia di Ravenna, Emilia-Romagna, Italia. Valori percentuali.</t>
  </si>
  <si>
    <t>Tasso di inattività (15-29 anni)per genere in provincia di Ravenna, Emilia-Romagna, Italia. Valori percentuali.</t>
  </si>
  <si>
    <t>Provincia di Ravenna</t>
  </si>
  <si>
    <t>Anno</t>
  </si>
  <si>
    <t>Maschi</t>
  </si>
  <si>
    <t>Femmine</t>
  </si>
  <si>
    <t>Totale</t>
  </si>
  <si>
    <t>2019/18</t>
  </si>
  <si>
    <t>2020/19</t>
  </si>
  <si>
    <t>2021/20</t>
  </si>
  <si>
    <t>Caratteristiche anagrafiche</t>
  </si>
  <si>
    <t>Genere</t>
  </si>
  <si>
    <t>2021/2020</t>
  </si>
  <si>
    <t>valori assoluti</t>
  </si>
  <si>
    <t>Flusso di dichiarazioni di immediata disponibilità al lavoro (did) per sesso in provincia di Ravenna. Anni 2021-2020, valori assoluti e variazioni percentuali annuali.</t>
  </si>
  <si>
    <t>variazioni percentuali</t>
  </si>
  <si>
    <t>Grado di imprenditorialità femminile</t>
  </si>
  <si>
    <t>Tasso di femminiliz- zazione (INCIDENZA % IMPRESE FEMMINILI/ TOTALE IMPRESE)</t>
  </si>
  <si>
    <t>Esclusivo</t>
  </si>
  <si>
    <t>Forte</t>
  </si>
  <si>
    <t>Maggioritario</t>
  </si>
  <si>
    <t>RA001 ALFONSINE</t>
  </si>
  <si>
    <t>RA002 BAGNACAVALLO</t>
  </si>
  <si>
    <t>RA003 BAGNARA DI ROMAGNA</t>
  </si>
  <si>
    <t>-</t>
  </si>
  <si>
    <t>RA004 BRISIGHELLA</t>
  </si>
  <si>
    <t>RA005 CASOLA VALSENIO</t>
  </si>
  <si>
    <t>RA006 CASTEL BOLOGNESE</t>
  </si>
  <si>
    <t>RA007 CERVIA</t>
  </si>
  <si>
    <t>RA008 CONSELICE</t>
  </si>
  <si>
    <t>RA009 COTIGNOLA</t>
  </si>
  <si>
    <t>RA010 FAENZA</t>
  </si>
  <si>
    <t>RA011 FUSIGNANO</t>
  </si>
  <si>
    <t>RA012 LUGO</t>
  </si>
  <si>
    <t>RA013 MASSA LOMBARDA</t>
  </si>
  <si>
    <t>RA014 RAVENNA</t>
  </si>
  <si>
    <t>RA015 RIOLO TERME</t>
  </si>
  <si>
    <t>RA016 RUSSI</t>
  </si>
  <si>
    <t>RA017 SANT'AGATA SUL SANTERNO</t>
  </si>
  <si>
    <t>RA018 SOLAROLO</t>
  </si>
  <si>
    <t>TOTALE PROVINCIA DI RAVENNA</t>
  </si>
  <si>
    <t>EMILIA-ROMAGNA</t>
  </si>
  <si>
    <t xml:space="preserve"> -</t>
  </si>
  <si>
    <t>ITALIA</t>
  </si>
  <si>
    <t xml:space="preserve">Altre Attività </t>
  </si>
  <si>
    <t>Totale imprese attive %</t>
  </si>
  <si>
    <t>Imprese femminili %</t>
  </si>
  <si>
    <t>S Altre attività di servizi</t>
  </si>
  <si>
    <t>R Attività artistiche, sportive, di intrattenimento e divertimento</t>
  </si>
  <si>
    <t>Q Sanità  ed assistenza sociale</t>
  </si>
  <si>
    <t>N Noleggio, agenzie di viaggio, servizi di supporto alle imprese</t>
  </si>
  <si>
    <t>M Attività professionali, scientifiche e tecniche</t>
  </si>
  <si>
    <t>L Attività immobiliari</t>
  </si>
  <si>
    <t>K Attività finanziarie e assicurative</t>
  </si>
  <si>
    <t>J Servizi di informazione e comunicazione</t>
  </si>
  <si>
    <t>I Attività dei servizi di alloggio e ristorazione</t>
  </si>
  <si>
    <t>H Trasporto e magazzinaggio</t>
  </si>
  <si>
    <t>G Commercio all'ingrosso ed al dettaglio; riparazione di automobili e motocicli</t>
  </si>
  <si>
    <t>F Costruzioni</t>
  </si>
  <si>
    <t>C Attività manifatturiere</t>
  </si>
  <si>
    <t>A. Agricoltura, silvicoltura, pesca</t>
  </si>
  <si>
    <t>Dimissioni convalidate presso l'Ispettorato del Lavoro di Ravenna</t>
  </si>
  <si>
    <t>CONVALIDE EFFETTUATE</t>
  </si>
  <si>
    <t>maschi</t>
  </si>
  <si>
    <t>femmine</t>
  </si>
  <si>
    <t>totale</t>
  </si>
  <si>
    <t>COMPOSIZIONE CONVALIDATE DIMISSIONI %</t>
  </si>
  <si>
    <t>anno</t>
  </si>
  <si>
    <t>territorio</t>
  </si>
  <si>
    <t>lavoratori padri</t>
  </si>
  <si>
    <t>lavoratori madri</t>
  </si>
  <si>
    <t>Dati: Ispettorato del Lavoro di Ravenna - Elaborazione: Ispettorato del Lavoro di Ravenna</t>
  </si>
  <si>
    <t>Valori assoluti</t>
  </si>
  <si>
    <t>Variazioni percentuali annuali</t>
  </si>
  <si>
    <t>Cittadinanza</t>
  </si>
  <si>
    <t>Italiani</t>
  </si>
  <si>
    <t>Stranieri</t>
  </si>
  <si>
    <t>15-24 anni</t>
  </si>
  <si>
    <t>25-29 anni</t>
  </si>
  <si>
    <t>30-49 anni</t>
  </si>
  <si>
    <t>50 anni e più</t>
  </si>
  <si>
    <t>FLUSSO DI DICHIARAZIONI DI IMMEDIATA DISPONIBILITA' AL LAVORO (DID) PER SESSO, CITTADINANZA ED ETA' IN PROVINCIA DI RAVENNA.</t>
  </si>
  <si>
    <t>Anni 2019-2021, valori assoluti e variazioni percentuali annuali</t>
  </si>
  <si>
    <t>Età</t>
  </si>
  <si>
    <t>Indicatori</t>
  </si>
  <si>
    <t>Tempo</t>
  </si>
  <si>
    <t>Lavoro</t>
  </si>
  <si>
    <t>di flusso</t>
  </si>
  <si>
    <t>indeterminato</t>
  </si>
  <si>
    <t>Apprendistato</t>
  </si>
  <si>
    <t>determinato</t>
  </si>
  <si>
    <t>somministrato (a)</t>
  </si>
  <si>
    <t>Economia (b)</t>
  </si>
  <si>
    <t>Attivazioni</t>
  </si>
  <si>
    <t>Trasformazioni</t>
  </si>
  <si>
    <t>Cessazioni</t>
  </si>
  <si>
    <t>Saldo (c)</t>
  </si>
  <si>
    <t>Valori percentuali annuali</t>
  </si>
  <si>
    <t xml:space="preserve">(a) il lavoro somministrato a tempo indeterminato è incluso nel tempo indeterminato. </t>
  </si>
  <si>
    <t xml:space="preserve">(b) escluse le attività svolte da famiglie e convivenze ed il lavoro domestico; escluso il lavoro intermittente. </t>
  </si>
  <si>
    <t>(c) alla differenza attivazioni-cessazioni, nel caso dell’apprendistato, si sottraggono le trasformazioni da apprendistato a tempo indeterminato e, nel caso del lavoro a tempo determinato, si sottraggono le trasformazioni da tempo determinato a tempo indeterminato; per contro, nel caso del lavoro a tempo indeterminato, alla differenza attivazioni-cessazioni si somma il complesso delle trasformazioni da apprendistato e da tempo determinato a tempo indeterminato; il saldo esprime la variazione assoluta delle posizioni lavorative dipendenti a livello annuale.</t>
  </si>
  <si>
    <t>Fonte: elaborazioni su dati SILER</t>
  </si>
  <si>
    <t>MASCHI</t>
  </si>
  <si>
    <t>FEMMINE</t>
  </si>
  <si>
    <t>Tempo indeterminato</t>
  </si>
  <si>
    <r>
      <t xml:space="preserve">ATTIVAZIONI, TRASFORMAZIONI, CESSAZIONI DEI RAPPORTI DI LAVORO DIPENDENTE E SALDO PER TIPO DI CONTRATTO NELLA PROVINCIA DI RAVENNA  </t>
    </r>
    <r>
      <rPr>
        <sz val="10"/>
        <rFont val="Calibri"/>
        <family val="2"/>
      </rPr>
      <t>Anni 2020-2021, valori assoluti e variazioni percentuali</t>
    </r>
  </si>
  <si>
    <t xml:space="preserve">Indicatori bes della provincia di Ravenna in provincia di Ravenna, Emilia-Romagna, Italia. </t>
  </si>
  <si>
    <t>Elaborazione Provincia di Ravenna - Servizio Statistica</t>
  </si>
  <si>
    <t>Indicatore: Speranza di vita alla nascita</t>
  </si>
  <si>
    <t xml:space="preserve">Dimensione : Salute, demografia e migrazione </t>
  </si>
  <si>
    <t>Indicatore: Speranza di vita a 65 anni</t>
  </si>
  <si>
    <t>Indicatore:  Tasso standardizzato di mortalità</t>
  </si>
  <si>
    <t>Indicatore:  Tasso standardizzato di mortalità per tumore</t>
  </si>
  <si>
    <t>Indicatore:  Tasso standardizzato di mortalità 65+</t>
  </si>
  <si>
    <t>Indicatore:  Permessi di soggiorno</t>
  </si>
  <si>
    <t>Indicatore: Acquisizione di cittadinanza</t>
  </si>
  <si>
    <t>Indicatore:  Eccesso ponderale</t>
  </si>
  <si>
    <t xml:space="preserve">Indicatori Sorvegianza Passi della provincia di Ravenna in provincia di Ravenna, Emilia-Romagna, Italia. </t>
  </si>
  <si>
    <t>Elaborazione; Azienda Unità Sanitaria Locale della Romagna – Dipartimento di Sanità Pubblica.</t>
  </si>
  <si>
    <t>2016-2019</t>
  </si>
  <si>
    <t>2021-2022</t>
  </si>
  <si>
    <t>Indicatore: Consumo di alcol a maggior rischio*</t>
  </si>
  <si>
    <t>* Consumo di alcol a maggior rischio (forti consumatori abituali di alcol e/o consumatori di alcol fuori pasto e/o consumatori binge)</t>
  </si>
  <si>
    <t>Indicatore:  Fumatori</t>
  </si>
  <si>
    <t>Sottotema: Aspettativa di vita</t>
  </si>
  <si>
    <t>Tema: Demografia</t>
  </si>
  <si>
    <t>Sottotema: Mortalità</t>
  </si>
  <si>
    <t xml:space="preserve">Tema: Salute </t>
  </si>
  <si>
    <t xml:space="preserve">Tema: Demografia </t>
  </si>
  <si>
    <t>Tema:  Migrazione</t>
  </si>
  <si>
    <t>Sottotema: Sovrappeso e obesità</t>
  </si>
  <si>
    <t>Tema: Salute</t>
  </si>
  <si>
    <t>Indicatore: Consumo di alcol  (almeno un unità alcolica al mese)</t>
  </si>
  <si>
    <t>Sottotema: Consumo di alcol</t>
  </si>
  <si>
    <t>Sottotema: Abitudine al fumo</t>
  </si>
  <si>
    <t>Sottotema: Benessere</t>
  </si>
  <si>
    <t>Indicatore: Stato di salute percepito positivamente</t>
  </si>
  <si>
    <t>Indicatore: Attività fisica - Persone attive</t>
  </si>
  <si>
    <t>Indicatore: Mobilità attiva -  Uso della bici</t>
  </si>
  <si>
    <t>Tema: Mortalità per causa</t>
  </si>
  <si>
    <t>Sottotema: Relazioni sociali - Stranieri ed immigrati</t>
  </si>
  <si>
    <t>Indicatore:  Sintomi di depressione</t>
  </si>
  <si>
    <t>Indicatore: Mobilità attiva -  Tragitti a piedi</t>
  </si>
  <si>
    <t>Ausl Romagna</t>
  </si>
  <si>
    <t>Sottotema: Attività fisica</t>
  </si>
  <si>
    <t>Indicatore:  Persone attive</t>
  </si>
  <si>
    <t>Sottotema: Mobilità attiva</t>
  </si>
  <si>
    <t>Indicatore: Tragitti a piedi</t>
  </si>
  <si>
    <t>Indicatore: Uso della bici</t>
  </si>
  <si>
    <t>6+anni</t>
  </si>
  <si>
    <t>Censimenti</t>
  </si>
  <si>
    <t>% Donne tra i laureati</t>
  </si>
  <si>
    <t>% Donne tra i diplomati</t>
  </si>
  <si>
    <t>% Donne tra le persone con licenza media inferiore</t>
  </si>
  <si>
    <t>% Donne tra le persone con licenza elementare</t>
  </si>
  <si>
    <t>% Donne tra gli alfabeti</t>
  </si>
  <si>
    <t>% Donne tra gli analfabeti</t>
  </si>
  <si>
    <t>% Laureati</t>
  </si>
  <si>
    <t>% Diplomati</t>
  </si>
  <si>
    <t>% Licenza media inferiore</t>
  </si>
  <si>
    <t>% Licenza elementare</t>
  </si>
  <si>
    <t>% Alfabeti</t>
  </si>
  <si>
    <t>% Analfabeti</t>
  </si>
  <si>
    <t>Indicatori Sorveglianza Passi. Ausl Romagna, Emilia-Romagna, Italia. Analisi di genere.</t>
  </si>
  <si>
    <t>Indicatori Sorveglianza Passi. Provincia di Ravenna, Ausl Romagna, Emilia-Romagna, Italia. Analisi di genere. Periodo 2016-2019.</t>
  </si>
  <si>
    <t>Dimensione : ISTRUZIONE, FORMAZIONE, COMPETENZE E CONOSCENZE</t>
  </si>
  <si>
    <t>Tema: ISTRUZIONE</t>
  </si>
  <si>
    <t>Sottotema: Grado di istruzione</t>
  </si>
  <si>
    <t>Alunni in provincia di Ravenna dall'a.s. 2021/2022.</t>
  </si>
  <si>
    <t>Elaborazione Servizio Statistica - Provincia di Ravenna</t>
  </si>
  <si>
    <t>Fonte: Portale Unico dei Dati della Scuola - Ministero dell'Istruzione e del Merito</t>
  </si>
  <si>
    <t>LICEO</t>
  </si>
  <si>
    <t>PROFESSIONALE</t>
  </si>
  <si>
    <t>PROFESSIONALE IeFP</t>
  </si>
  <si>
    <t>TECNICO</t>
  </si>
  <si>
    <t>Totale complessivo</t>
  </si>
  <si>
    <t>ARTISTICO</t>
  </si>
  <si>
    <t>CLASSICO</t>
  </si>
  <si>
    <t>LINGUISTICO</t>
  </si>
  <si>
    <t>SCIENTIFICO</t>
  </si>
  <si>
    <t>SCIENZE UMANE</t>
  </si>
  <si>
    <t>INDUSTRIA E ARTIGIANATO</t>
  </si>
  <si>
    <t>NUOVI PROFESSIONALI</t>
  </si>
  <si>
    <t>SERVIZI</t>
  </si>
  <si>
    <t>IeFP</t>
  </si>
  <si>
    <t>ECONOMICO</t>
  </si>
  <si>
    <t>TECNOLOGICO</t>
  </si>
  <si>
    <t>Alunni in provincia di Ravenna dall'a.s. 2021/2022. Percentuale per indirizzo.</t>
  </si>
  <si>
    <t xml:space="preserve">Percentuale su indirizzo </t>
  </si>
  <si>
    <t>Percentuale per riga</t>
  </si>
  <si>
    <t>Sottotema: Istituti superiori di II grado</t>
  </si>
  <si>
    <t xml:space="preserve">Sottotema: Università - Alma Mater Studiorum </t>
  </si>
  <si>
    <t>% DONNE SUL TOTALE</t>
  </si>
  <si>
    <t>2018/2019</t>
  </si>
  <si>
    <t>2019/2020</t>
  </si>
  <si>
    <t>2020/2021</t>
  </si>
  <si>
    <t>2021/2022</t>
  </si>
  <si>
    <t>2022/2023</t>
  </si>
  <si>
    <t>Economia e management</t>
  </si>
  <si>
    <t>Farmacia e biotecnologie</t>
  </si>
  <si>
    <t>Giurisprudenza</t>
  </si>
  <si>
    <t>Ingegneria e architettura</t>
  </si>
  <si>
    <t>Lingue e Letterature, Traduzione e Interpretazione</t>
  </si>
  <si>
    <t>Medicina e Chirurgia</t>
  </si>
  <si>
    <t>Medicina veterinaria</t>
  </si>
  <si>
    <t>Psicologia</t>
  </si>
  <si>
    <t>Scienze</t>
  </si>
  <si>
    <t>Scienze agro-alimentari</t>
  </si>
  <si>
    <t>Scienze dell’educazione e della formazione</t>
  </si>
  <si>
    <t>Scienze motorie</t>
  </si>
  <si>
    <t>Scienze politiche</t>
  </si>
  <si>
    <t>Scienze Statistiche</t>
  </si>
  <si>
    <t>Sociologia</t>
  </si>
  <si>
    <t>Studi umanistici</t>
  </si>
  <si>
    <t>*9+anni</t>
  </si>
  <si>
    <t>Indicatore: % studentesse (residenti a Ravenna) sul totale collettivo università.</t>
  </si>
  <si>
    <t>Indicatore: scelta universitaria</t>
  </si>
  <si>
    <t>% SUL TOTALE DONNE - ISCRITTE per ambito</t>
  </si>
  <si>
    <t>% SUL TOTALE - UOMINI - ISCRITTI per ambito</t>
  </si>
  <si>
    <t xml:space="preserve">Indicatore: scelta universitaria </t>
  </si>
  <si>
    <t>% SUL TOTALE -  ISCRITTI per ambito</t>
  </si>
  <si>
    <t>DONNE - Laureate - Votazione media (media ponderata)</t>
  </si>
  <si>
    <t>UOMINI - Laureati  - Votazione media (media ponderata)</t>
  </si>
  <si>
    <t>Indicatore: Votazione media di laurea per ambito</t>
  </si>
  <si>
    <t>Tema:  Innovazione, Ricerca e Creatività</t>
  </si>
  <si>
    <t>Sottotema: Ricerca</t>
  </si>
  <si>
    <t>Indicatore:   Mobilità dei laureati italiani (25-39 anni)</t>
  </si>
  <si>
    <t>Tema:  Salute</t>
  </si>
  <si>
    <t>Sottotema: Sicurezza stradale</t>
  </si>
  <si>
    <t>Indicatore:  Tasso di feriti in incidenti stradali</t>
  </si>
  <si>
    <t>n.d.</t>
  </si>
  <si>
    <t xml:space="preserve">Dimensione : Lavoro e conciliazione tempi di vita </t>
  </si>
  <si>
    <t>Tema: Lavoro</t>
  </si>
  <si>
    <t>Sottotema: Occupazione</t>
  </si>
  <si>
    <t>Indicatore: Tasso di occupazione (20-64anni)</t>
  </si>
  <si>
    <t>Indicatore: Tasso di occupazione 15-29anni)</t>
  </si>
  <si>
    <t>Sottotema: Disoccupazione</t>
  </si>
  <si>
    <t>Indicatore: Tasso di disoccupazione (15-74anni)</t>
  </si>
  <si>
    <t>Indicatore: Tasso di disoccupazione (15-34anni)</t>
  </si>
  <si>
    <t>Sottotema: Partecipazione</t>
  </si>
  <si>
    <t>Indicatore: Tasso di inattività (15-74anni)</t>
  </si>
  <si>
    <t>Indicatore: Tasso di inattività (15-29anni)</t>
  </si>
  <si>
    <t>Occupati, disoccupati, forze di lavoro, inattivi per sesso in provincia di Ravenna. Anni 2018-2022 Valori assoluti (in migliaia)</t>
  </si>
  <si>
    <t>Persone in cerca di occupazione (15-74 anni)</t>
  </si>
  <si>
    <t>Rilevazione sulle forze di lavoro dell’ISTAT - Elaborazione CGIL e Provincia di Ravenna - Servizio Statistica</t>
  </si>
  <si>
    <r>
      <t>Attivazioni</t>
    </r>
    <r>
      <rPr>
        <sz val="11"/>
        <color rgb="FF000000"/>
        <rFont val="Calibri"/>
        <family val="2"/>
        <scheme val="minor"/>
      </rPr>
      <t> </t>
    </r>
  </si>
  <si>
    <r>
      <t>Cessazioni</t>
    </r>
    <r>
      <rPr>
        <sz val="11"/>
        <color rgb="FF000000"/>
        <rFont val="Calibri"/>
        <family val="2"/>
        <scheme val="minor"/>
      </rPr>
      <t> </t>
    </r>
  </si>
  <si>
    <r>
      <t>Saldi</t>
    </r>
    <r>
      <rPr>
        <sz val="11"/>
        <color rgb="FF000000"/>
        <rFont val="Calibri"/>
        <family val="2"/>
        <scheme val="minor"/>
      </rPr>
      <t> </t>
    </r>
  </si>
  <si>
    <t>2022/21</t>
  </si>
  <si>
    <t>in provincia di Ravenna, periodo 2018-2022 (valori assoluti).</t>
  </si>
  <si>
    <t>Alunni</t>
  </si>
  <si>
    <t>Sottotema: Lavoro dipendente</t>
  </si>
  <si>
    <t>Indicatore: attivazioni</t>
  </si>
  <si>
    <t>Indicatore: cessazioni</t>
  </si>
  <si>
    <t>Indicatore: saldi</t>
  </si>
  <si>
    <t>Sottotema: Imprese femminili</t>
  </si>
  <si>
    <t xml:space="preserve">Totale Imprese attive (femminili e non) </t>
  </si>
  <si>
    <t>Distribuzione % imprese femminili per comune</t>
  </si>
  <si>
    <t>Anno 2022</t>
  </si>
  <si>
    <t>Var. % imprese fem. 22/21</t>
  </si>
  <si>
    <t>Dimensione :Lavoro e conciliazione tempi di vita</t>
  </si>
  <si>
    <t>Tema:  Lavoro</t>
  </si>
  <si>
    <t>Sottotema: Conciliazione tempi di vita</t>
  </si>
  <si>
    <t>Indicatore:  Giornate retribuite nell'anno (lavoratori dipendenti)</t>
  </si>
  <si>
    <t>Elaborazione Provincia di Ravenna - Servizio Statistica - Fonte: Inps</t>
  </si>
  <si>
    <t>Anni 2018-2022, valori assoluti</t>
  </si>
  <si>
    <t>Fonte: elaborazioni OML Agenzia Emilia-Romagna Lavoro su dati SILER (Sistema Informativo Lavoro Emilia-Romagna)</t>
  </si>
  <si>
    <t>Attivazioni, trasformazioni, cessazioni  dei rapporti  di lavoro dipendente e saldo per tipo di contratto nella Provincia di Ravenna.</t>
  </si>
  <si>
    <t>% FEMMINE</t>
  </si>
  <si>
    <t>% femmine</t>
  </si>
  <si>
    <t>Infortuni denunciati in provincia di Ravenna - femmine</t>
  </si>
  <si>
    <t>% per gestione - femmine</t>
  </si>
  <si>
    <t>Anno di accadimento</t>
  </si>
  <si>
    <t>Gestione</t>
  </si>
  <si>
    <t>Industria e Servizi</t>
  </si>
  <si>
    <t>Agricoltura</t>
  </si>
  <si>
    <t>Per conto dello Stato</t>
  </si>
  <si>
    <t>Infortuni denunciati in provincia di Ravenna - maschi</t>
  </si>
  <si>
    <t>% per gestione - maschi</t>
  </si>
  <si>
    <t>Infortuni denunciati in provincia di Ravenna - totale</t>
  </si>
  <si>
    <t>% per gestione - totale</t>
  </si>
  <si>
    <t>% donne sul totale</t>
  </si>
  <si>
    <t>differenze in p.p. (f-m)</t>
  </si>
  <si>
    <t>variazioni% donne</t>
  </si>
  <si>
    <t>variazioni% uomini</t>
  </si>
  <si>
    <t>variazioni% totale</t>
  </si>
  <si>
    <t>Infortuni mortali in provincia di Ravenna - femmine</t>
  </si>
  <si>
    <t>% mortali per gestione - donne</t>
  </si>
  <si>
    <t>Infortuni mortali in provincia di Ravenna - maschi</t>
  </si>
  <si>
    <t>% mortali per gestione - uomini</t>
  </si>
  <si>
    <t>Infortuni mortali in provincia di Ravenna - totali</t>
  </si>
  <si>
    <t>% mortali per gestione - totale</t>
  </si>
  <si>
    <t>% infortuni mortali donne sul totale</t>
  </si>
  <si>
    <t>Infortuni in itinere</t>
  </si>
  <si>
    <t>% infortuni in itinere sul totale infortuni - Femmine</t>
  </si>
  <si>
    <t>%infortuni in itinere sul totale infortuni - Maschi</t>
  </si>
  <si>
    <t>Infortuuni in itinere</t>
  </si>
  <si>
    <t>% infortuni in  itinere sul totale infortuni - Totale</t>
  </si>
  <si>
    <t>% infortuni in itinere - femmine sul totale</t>
  </si>
  <si>
    <t>Infortuni in itinere femmine - modalità accadimento</t>
  </si>
  <si>
    <t>Modalità di accadimento</t>
  </si>
  <si>
    <t>% sul totale</t>
  </si>
  <si>
    <t>Totale In occasione di lavoro</t>
  </si>
  <si>
    <t>- Senza mezzo di trasporto</t>
  </si>
  <si>
    <t>- Con mezzo di trasporto</t>
  </si>
  <si>
    <t>Totale In itinere</t>
  </si>
  <si>
    <t>Infortuni in itinere uomini - modalità accadimento</t>
  </si>
  <si>
    <t>Infortuni in itinere totale  - modalità accadimento</t>
  </si>
  <si>
    <t>Infortuni industria e servizi per settore ateco - femmine</t>
  </si>
  <si>
    <t>% sul totale - femmine</t>
  </si>
  <si>
    <t>Settore di attività economica (Sezione Ateco)</t>
  </si>
  <si>
    <t>A AGRICOLTURA, SILVICOLTURA E PESCA</t>
  </si>
  <si>
    <t>B ESTRAZIONE DI MINERALI DA CAVE E MINIERE</t>
  </si>
  <si>
    <t>C ATTIVITA' MANIFATTURIERE</t>
  </si>
  <si>
    <t>D FORNITURA DI ENERGIA ELETTRICA, GAS, VAPORE E ARIA CONDIZIONATA</t>
  </si>
  <si>
    <t>E FORNITURA DI ACQUA- RETI FOGNARIE, ATTIVITA' DI GESTIONE DEI RIFIUTI E RISANAMENTO</t>
  </si>
  <si>
    <t>F COSTRUZIONI</t>
  </si>
  <si>
    <t>G COMMERCIO ALL'INGROSSO E AL DETTAGLIO- RIPARAZIONE DI AUTOVEICOLI E MOTOCICLI</t>
  </si>
  <si>
    <t>H TRASPORTO E MAGAZZINAGGIO</t>
  </si>
  <si>
    <t>I ATTIVITA' DEI SERVIZI DI ALLOGGIO E DI RISTORAZIONE</t>
  </si>
  <si>
    <t>J SERVIZI DI INFORMAZIONE E COMUNICAZIONE</t>
  </si>
  <si>
    <t>K ATTIVITA' FINANZIARIE E ASSICURATIVE</t>
  </si>
  <si>
    <t>L ATTIVITA' IMMOBILIARI</t>
  </si>
  <si>
    <t>M ATTIVITA' PROFESSIONALI, SCIENTIFICHE E TECNICHE</t>
  </si>
  <si>
    <t>N NOLEGGIO, AGENZIE DI VIAGGIO, SERVIZI DI SUPPORTO ALLE IMPRESE</t>
  </si>
  <si>
    <t>O AMMINISTRAZIONE PUBBLICA E DIFESA- ASSICURAZIONE SOCIALE OBBLIGATORIA</t>
  </si>
  <si>
    <t>P ISTRUZIONE</t>
  </si>
  <si>
    <t>Q SANITA' E ASSISTENZA SOCIALE</t>
  </si>
  <si>
    <t>R ATTIVITA' ARTISTICHE, SPORTIVE, DI INTRATTENIMENTO E DIVERTIMENTO</t>
  </si>
  <si>
    <t>S ALTRE ATTIVITA' DI SERVIZI</t>
  </si>
  <si>
    <t>T ATTIVITA' DI FAMIGLIE E CONVIVENZE COME DATORI DI LAVORO PER PERSONALE DOMESTICO- PRODUZIONE DI BENI E SERVIZI INDIFFERENZIATI PER USO PROPRIO DA PARTE DI FAMIGLIE E CONVIVENZE</t>
  </si>
  <si>
    <t>U ORGANIZZAZIONI ED ORGANISMI EXTRATERRITORIALI</t>
  </si>
  <si>
    <t>X Non determinato</t>
  </si>
  <si>
    <t>Infortuni industria e servizi per settore ateco - uomini</t>
  </si>
  <si>
    <t>% sul totale - uomini</t>
  </si>
  <si>
    <t>Infortuni industria e servizi per settore ateco - totale</t>
  </si>
  <si>
    <t xml:space="preserve">% sul totale </t>
  </si>
  <si>
    <t>Infortuni industria e servizi per settore ateco - femmine - Incidenza sul totale</t>
  </si>
  <si>
    <t>Malattie professionali denunciate provincia di Ravenna - lavoratori femmine</t>
  </si>
  <si>
    <t>Anno di protocollazione</t>
  </si>
  <si>
    <t>Malattie professionali denunciate provincia di Ravenna - lavoratori maschi</t>
  </si>
  <si>
    <t>Malattie professionali denunciate provincia di Ravenna - lavoratori totali</t>
  </si>
  <si>
    <t>Lavoratori con malattie professionali per settore ateco - femmine</t>
  </si>
  <si>
    <t>Lavoratori con malattie professionali per settore ateco - maschi</t>
  </si>
  <si>
    <t>Lavoratori con malattie professionali per settore ateco - totale</t>
  </si>
  <si>
    <t>Lavoratori con malattie professionali per settore ateco - incidenza lavoratori con malattie professionali sul totale</t>
  </si>
  <si>
    <t>casi malattie professionali femminili</t>
  </si>
  <si>
    <t>Settore ICD-10</t>
  </si>
  <si>
    <t>Alcune malattie infettive e parassitarie (A00-B99)</t>
  </si>
  <si>
    <t>Tumori (C00-D48)</t>
  </si>
  <si>
    <t>Disturbi psichici e comportamentali (F00-F99)</t>
  </si>
  <si>
    <t>Malattie del sistema nervoso (G00-G99)</t>
  </si>
  <si>
    <t>Malattie dell'occhio e degli annessi oculari (H00-H59)</t>
  </si>
  <si>
    <t>Malattie dell'orecchio e dell'apofisi mastoide (H60-H95)</t>
  </si>
  <si>
    <t>Malattie del sistema circolatorio (I00-I99)</t>
  </si>
  <si>
    <t>Malattie del sistema respiratorio (J00-J99)</t>
  </si>
  <si>
    <t>Malattie dell'apparato digerente (K00-K93)</t>
  </si>
  <si>
    <t>Malattie della cute e del tessuto sottocutaneo (L00-L99)</t>
  </si>
  <si>
    <t>Malattie del sistema osteomuscolare e del tessuto connettivo (M00-M99)</t>
  </si>
  <si>
    <t>Traumatismi, avvelenamenti ed alcune altre conseguenze di cause esterne (S00-T98)</t>
  </si>
  <si>
    <t>Non determinato</t>
  </si>
  <si>
    <t>casi malattie professionali maschili</t>
  </si>
  <si>
    <t>casi malattie professionali totali</t>
  </si>
  <si>
    <t>Sottotema: Sicurezza</t>
  </si>
  <si>
    <t>Indicatore:  Tasso di infortuni mortali ed inabilità permanente</t>
  </si>
  <si>
    <t xml:space="preserve">Dimensione :Benessere economico </t>
  </si>
  <si>
    <t>Sottotema: Reddito</t>
  </si>
  <si>
    <t>Elaborazione Provincia di Ravenna - Servizio Statistica - Fonte: Inail</t>
  </si>
  <si>
    <t>Imprese femminili per settore in provincia di Ravenna. Anno 2022. Valori percentuali.</t>
  </si>
  <si>
    <t>Infortuni denunciati in provincia di Ravenna.</t>
  </si>
  <si>
    <t>Iscritti in Università di Bologna - Alma Mater Studiorum</t>
  </si>
  <si>
    <t>Elaborazione: Provincia di Ravenna Servizio Statistica. Dati: Alma Mater Studiorum – Università di Bologna.</t>
  </si>
  <si>
    <t>Votazione di laurea per ambito e genere in Università di Bologna - Alma Mater Studiorum</t>
  </si>
  <si>
    <t xml:space="preserve">Fonte: Infocamere – Registro Imprese. Dati al: 31/12/2022. Elaborazione: Camera di Commercio Ferrara e  Ravenna – Servizio Statistica. </t>
  </si>
  <si>
    <t>Malattie professionali in provincia di Ravenna.</t>
  </si>
  <si>
    <t>Grado di istruzione della popolazione da 9anni+</t>
  </si>
  <si>
    <t>Elaborazione: Provincia di Ravenna Servizio Statistica. Dati: Istat - Censimento permanente della popolazione ed abitazioni</t>
  </si>
  <si>
    <t>Indicatore:  Retribuzione media annua dei lavoratori dipendenti</t>
  </si>
  <si>
    <t>Indicatore:  Pensione di Basso importo</t>
  </si>
  <si>
    <t>Tema:  Gender Pay Gap</t>
  </si>
  <si>
    <t>Indicatore:  Importo medio annuo delle pensioni</t>
  </si>
  <si>
    <t>Tema: CONOSCENZE</t>
  </si>
  <si>
    <t>Tema: COMPETENZE</t>
  </si>
  <si>
    <t>Tema: Mercato del lavoro</t>
  </si>
  <si>
    <t>Elaborazione: Acer Ravenna</t>
  </si>
  <si>
    <t>Indicatore:  assegnatari ERP che vivono soli</t>
  </si>
  <si>
    <t>Dimensione :relazioni sociali, uso del tempo e condizioni di vita</t>
  </si>
  <si>
    <t>Sottotema: Diritto alla casa</t>
  </si>
  <si>
    <t>Tema:  Condizioni di vita</t>
  </si>
  <si>
    <t>Indicatore:  assegnatari ERP che vivono soli (% sul totale)</t>
  </si>
  <si>
    <t>dif. gen. p.p.</t>
  </si>
  <si>
    <t>Indicatore:  assegnatari ERP che vivono soli ultra 75enni</t>
  </si>
  <si>
    <t>Indicatore:  assegnatari ERP ultra 75 enni che vivono soli (% sul totale)</t>
  </si>
  <si>
    <t>In ERP da più di 20 anni</t>
  </si>
  <si>
    <t>Indicatore:  assegnatari ERP che vivono soli femmine per nazionalità</t>
  </si>
  <si>
    <t>Indicatore:   assegnatari ERP che vivono soli femmine per nazionalità (% sul totale)</t>
  </si>
  <si>
    <t>Indicatore:  assegnatari ERP che vivono soli maschi per nazionalità</t>
  </si>
  <si>
    <t>Indicatore:   assegnatari ERP che vivono soli maschi per nazionalità (% sul totale)</t>
  </si>
  <si>
    <t>italiani</t>
  </si>
  <si>
    <t>stranieri</t>
  </si>
  <si>
    <t>In ERP da 0 a 10 anni</t>
  </si>
  <si>
    <t>In ERP da 11 a 20 anni</t>
  </si>
  <si>
    <t>Indicatore:  assegnatari ERP che vivono soli maschi per  periodo di permanenza</t>
  </si>
  <si>
    <t>1 minore</t>
  </si>
  <si>
    <t>2 minori</t>
  </si>
  <si>
    <t>3 minori</t>
  </si>
  <si>
    <t>4 minori e più</t>
  </si>
  <si>
    <t>Indicatore:  assegnatari ERP che vivono soli con minori  maschi per figlio nucleo famigliare italiane</t>
  </si>
  <si>
    <t>Indicatore:  assegnatari ERP che vivono soli con minori  maschi per figlio nucleo famigliare stranieri</t>
  </si>
  <si>
    <t xml:space="preserve">Indicatore:  assegnatari ERP maschi italiani che vivono soli con minori  per figli in nucleo famigliare </t>
  </si>
  <si>
    <t>Indicatore:  assegnatari ERP maschi italiani che vivono soli con minori  per figli per  nucleo famigliare</t>
  </si>
  <si>
    <t>Indicatore:  assegnatari ERP  femmine italiane che vivono soli con minori  per figlio nucleo famigliare</t>
  </si>
  <si>
    <t xml:space="preserve">Indicatore:  assegnatari ERP femmine straniere  che vivono soli con minori per figlio in nucleo famigliare </t>
  </si>
  <si>
    <t xml:space="preserve">Indicatore:  assegnatari ERP femmine straniere che vivono soli con minori per figlio in nucleo famigliare </t>
  </si>
  <si>
    <t>Indicatore:  assegnatari ERP femmine straniere che vivono soli con minori  per figlio in  nucleo famigliare</t>
  </si>
  <si>
    <t>DIRITTO ALLA CASA. UNA LETTURA DI GENERE</t>
  </si>
  <si>
    <t xml:space="preserve">Nr donne in percorso nei CAV </t>
  </si>
  <si>
    <t xml:space="preserve"> - di cui nuove donne in percorso *</t>
  </si>
  <si>
    <t>Nr donne in percorso con figli</t>
  </si>
  <si>
    <t xml:space="preserve"> - di cui con figli minori</t>
  </si>
  <si>
    <t xml:space="preserve">Donne ospitate in CR </t>
  </si>
  <si>
    <t xml:space="preserve">Figli/e ospitate in CR </t>
  </si>
  <si>
    <t>Chiamate al 1522 - totali</t>
  </si>
  <si>
    <t>Chiamate al 1522 da vittime di violenza</t>
  </si>
  <si>
    <t>* donne che hanno iniziato un percorso nell'anno di riferimento dell'indagine</t>
  </si>
  <si>
    <t>% su totale nuove donne 
in percorso</t>
  </si>
  <si>
    <t>Psicologica</t>
  </si>
  <si>
    <t>Fisica</t>
  </si>
  <si>
    <t>Economica</t>
  </si>
  <si>
    <t>Sessuale</t>
  </si>
  <si>
    <t>Partner</t>
  </si>
  <si>
    <t>Ex- partner</t>
  </si>
  <si>
    <t>Familiare</t>
  </si>
  <si>
    <t>Amico</t>
  </si>
  <si>
    <t>Altro</t>
  </si>
  <si>
    <t>* informazione non rilevata</t>
  </si>
  <si>
    <t xml:space="preserve">% su totale autore </t>
  </si>
  <si>
    <t>Osservatorio regionale sulla violenza di genere. Fonte: Sistema informativo regionale sui Centri Antiviolenza. Dati riferiti alle strutture ubicate in provincia di Ravenna.</t>
  </si>
  <si>
    <t>Dimensione :Violenza</t>
  </si>
  <si>
    <t xml:space="preserve">Tema: </t>
  </si>
  <si>
    <t xml:space="preserve">Sottotema: </t>
  </si>
  <si>
    <t xml:space="preserve">Indicatore:  </t>
  </si>
  <si>
    <t>numero CR (case rifugio)</t>
  </si>
  <si>
    <t>CAV=Centri antiviolenza</t>
  </si>
  <si>
    <t>Tipologia violenza subita dichiarata dalle nuove donne in percorso</t>
  </si>
  <si>
    <t xml:space="preserve">Autore principale della violenza per le nuove donne in percorso </t>
  </si>
  <si>
    <t>Indicatore:  assegnatari ERP femmine che vivono soli per periodo di permanenza</t>
  </si>
  <si>
    <t>Indicatore:   assegnatari ERP femmine che vivono soli per periodo di permanenza (% sul totale)</t>
  </si>
  <si>
    <t>Tot alloggi occupati 2023</t>
  </si>
  <si>
    <t>RAVEN/CERV/RUSSI</t>
  </si>
  <si>
    <t>BASSA ROMAGNA</t>
  </si>
  <si>
    <t>ROMAGNA FAENTINA</t>
  </si>
  <si>
    <t>DONNE</t>
  </si>
  <si>
    <t>UOMINI</t>
  </si>
  <si>
    <t>tot prov</t>
  </si>
  <si>
    <t>Indicatore:  assegnatari ERP che vivono soli ultra 70enni</t>
  </si>
  <si>
    <t>Indicatore:  assegnatari ERP ultra 70 enni che vivono soli (% sul totale)</t>
  </si>
  <si>
    <t>FINO 50 ANNI</t>
  </si>
  <si>
    <t>51-70 ANNI</t>
  </si>
  <si>
    <t>PIU' DI 70 ANNI</t>
  </si>
  <si>
    <t>uomini</t>
  </si>
  <si>
    <t>donne</t>
  </si>
  <si>
    <t>Indicatore:  assegnatari ERP che vivono soli femmine per periodo di permanenza</t>
  </si>
  <si>
    <t>Indicatore:   assegnatari ERP che vivono soli femmine per periodo di permanenza (% sul totale)</t>
  </si>
  <si>
    <t>Attivazioni dei rapporti di lavoro dipendente per genere in provincia di Ravenna ed in Emilia-Romagna. Anni 2018-2022.
 (valori assoluti - variazioni percentuali)</t>
  </si>
  <si>
    <t>Banca dati SILER (Sistema Informativo Lavoro Emilia-Romagna) - Elaborazioni OML Agenzia regionale per il lavoro, Regione Emilia-Romagna</t>
  </si>
  <si>
    <t xml:space="preserve">Dimensione: Lavoro e conciliazione tempi di vita </t>
  </si>
  <si>
    <t>Totale (a)</t>
  </si>
  <si>
    <t xml:space="preserve">(a) escluse le attività svolte da famiglie e convivenze ed il lavoro domestico; escluso il lavoro intermittente. </t>
  </si>
  <si>
    <t>Saldo attivazioni-cessazioni per genere in provincia di Ravenna e in Emilia-Romagna. Anni 2018-22 (valori assoluti - composizioni percentuali)</t>
  </si>
  <si>
    <t>Attivazioni, cessazioni dei rapporti di lavoro dipendente e saldo per genere</t>
  </si>
  <si>
    <t>Indicatore: dichiarazioni di immediata disponibilità (dato di flusso)</t>
  </si>
  <si>
    <t>2022/2021</t>
  </si>
  <si>
    <t>Cessazioni dei rapporti di lavoro dipendente per genere in provincia di Ravenna  e in Emilia-Romagna. Anni 2018-22                   (valori assoluti - variazioni percentuali)</t>
  </si>
  <si>
    <t>Indicatore:  Violenze sessuali</t>
  </si>
  <si>
    <t xml:space="preserve">Indicatore: Amministratori donne </t>
  </si>
  <si>
    <t>Elaborazione Provincia di Ravenna - Servizio Statistica - Fonte: Istat</t>
  </si>
  <si>
    <t xml:space="preserve">Sottotema: Criminalità </t>
  </si>
  <si>
    <t xml:space="preserve">Tema: Sicurezza </t>
  </si>
  <si>
    <t>Dimensione: Violenza contro le donne</t>
  </si>
  <si>
    <t>Sottotema: Inclusività Istituzioni</t>
  </si>
  <si>
    <t>Dimensione: Potere, Politica e Istituzioni</t>
  </si>
  <si>
    <t>Tema: Politica e Istituzioni</t>
  </si>
  <si>
    <t xml:space="preserve">Indicatore:  assegnatari ERP maschi italiani che vivono soli con minori per figli in nucleo famigliare </t>
  </si>
  <si>
    <t>Indicatore:  assegnatari ERP  femmine italiane che vivono sole con minori  per figli in nucleo famigliare</t>
  </si>
  <si>
    <t>Indicatore:  assegnatari ERP maschi stranieri che vivono soli con minori  per figli per  nucleo famigliare</t>
  </si>
  <si>
    <t xml:space="preserve">Indicatore:  assegnatari ERP femmine straniere che vivono sole con minori per figli in nucleo famigliare </t>
  </si>
  <si>
    <t>Indicatore:  assegnatari ERP femmine italiane che vivono sole con minori per figli in nucleo famigliare (% sul totale)</t>
  </si>
  <si>
    <t>Indicatore:  assegnatari ERP femmine straniere che vivono sole con minori per figli in nucleo famigliare  (% sul totale)</t>
  </si>
  <si>
    <t>Indicatore:  assegnatari ERP che vivono soli maschi per  periodo di permanenza (% sul totale)</t>
  </si>
  <si>
    <t>Indicatore:  assegnatari ERP maschi italiani che vivono soli con minori per figli in nucleo famigliare  (% sul totale)</t>
  </si>
  <si>
    <t>Indicatore:  assegnatari ERP che vivono soli con minori  maschi per figlio nucleo famigliare stranieri (% sul totale)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</si>
</sst>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-* #,##0_-;\-* #,##0_-;_-* &quot;-&quot;_-;_-@_-"/>
    <numFmt numFmtId="43" formatCode="_-* #,##0.00_-;\-* #,##0.00_-;_-* &quot;-&quot;??_-;_-@_-"/>
    <numFmt numFmtId="164" formatCode="_-* #,##0.00\ _€_-;\-* #,##0.00\ _€_-;_-* &quot;-&quot;??\ _€_-;_-@_-"/>
    <numFmt numFmtId="165" formatCode="0.0%"/>
    <numFmt numFmtId="166" formatCode="#,##0_ ;\-#,##0\ "/>
    <numFmt numFmtId="167" formatCode="0.0"/>
    <numFmt numFmtId="168" formatCode="#,##0.0"/>
    <numFmt numFmtId="169" formatCode="\-#,###;"/>
    <numFmt numFmtId="170" formatCode="#,##0;\-#,##0;&quot;-&quot;"/>
    <numFmt numFmtId="171" formatCode="#,##0.0;\-#,##0.0;&quot;-&quot;"/>
    <numFmt numFmtId="172" formatCode="_-[$€]\ * #,##0.00_-;\-[$€]\ * #,##0.00_-;_-[$€]\ * &quot;-&quot;??_-;_-@_-"/>
    <numFmt numFmtId="173" formatCode="#,##0.0_-"/>
    <numFmt numFmtId="174" formatCode="#,##0_-"/>
    <numFmt numFmtId="175" formatCode="_-* #,##0.00_-;\-* #,##0.00_-;_-* \-??_-;_-@_-"/>
    <numFmt numFmtId="176" formatCode="_-&quot;L. &quot;* #,##0_-;&quot;-L. &quot;* #,##0_-;_-&quot;L. &quot;* \-_-;_-@_-"/>
    <numFmt numFmtId="177" formatCode="#,##0.0_ ;\-#,##0.0\ "/>
  </numFmts>
  <fonts count="8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9"/>
      <color rgb="FF666666"/>
      <name val="Arial"/>
      <family val="2"/>
    </font>
    <font>
      <sz val="11"/>
      <color theme="1"/>
      <name val="Times New Roman"/>
      <family val="2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8"/>
      <color theme="3"/>
      <name val="Cambria"/>
      <family val="2"/>
      <scheme val="major"/>
    </font>
    <font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10"/>
      <color rgb="FFFFFFFF"/>
      <name val="Calibri"/>
      <family val="2"/>
    </font>
    <font>
      <b/>
      <sz val="10"/>
      <color rgb="FF000000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i/>
      <sz val="10"/>
      <color rgb="FF00000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MS Sans Serif"/>
      <family val="2"/>
    </font>
    <font>
      <sz val="8"/>
      <name val="Arial Narrow"/>
      <family val="2"/>
      <charset val="1"/>
    </font>
    <font>
      <sz val="10"/>
      <name val="MS Sans Serif"/>
      <family val="2"/>
    </font>
    <font>
      <b/>
      <sz val="8"/>
      <name val="Arial Narrow"/>
      <family val="2"/>
      <charset val="1"/>
    </font>
    <font>
      <sz val="11"/>
      <color theme="1"/>
      <name val="Liberation Sans"/>
    </font>
    <font>
      <b/>
      <sz val="10"/>
      <color rgb="FF000000"/>
      <name val="Liberation Sans"/>
    </font>
    <font>
      <sz val="10"/>
      <color rgb="FFFFFFFF"/>
      <name val="Liberation Sans"/>
    </font>
    <font>
      <sz val="10"/>
      <color rgb="FFCC0000"/>
      <name val="Liberation Sans"/>
    </font>
    <font>
      <b/>
      <sz val="10"/>
      <color rgb="FFFFFFFF"/>
      <name val="Liberation Sans"/>
    </font>
    <font>
      <i/>
      <sz val="10"/>
      <color rgb="FF808080"/>
      <name val="Liberation Sans"/>
    </font>
    <font>
      <sz val="10"/>
      <color rgb="FF006600"/>
      <name val="Liberation Sans"/>
    </font>
    <font>
      <b/>
      <sz val="24"/>
      <color rgb="FF000000"/>
      <name val="Liberation Sans"/>
    </font>
    <font>
      <sz val="18"/>
      <color rgb="FF000000"/>
      <name val="Liberation Sans"/>
    </font>
    <font>
      <sz val="12"/>
      <color rgb="FF000000"/>
      <name val="Liberation Sans"/>
    </font>
    <font>
      <u/>
      <sz val="10"/>
      <color rgb="FF0000EE"/>
      <name val="Liberation Sans"/>
    </font>
    <font>
      <sz val="10"/>
      <color rgb="FF996600"/>
      <name val="Liberation Sans"/>
    </font>
    <font>
      <sz val="10"/>
      <color rgb="FF333333"/>
      <name val="Liberation Sans"/>
    </font>
    <font>
      <b/>
      <sz val="11"/>
      <color theme="1"/>
      <name val="Liberation Sans"/>
    </font>
    <font>
      <b/>
      <i/>
      <u/>
      <sz val="10"/>
      <color rgb="FF000000"/>
      <name val="Liberation Sans"/>
    </font>
    <font>
      <sz val="11"/>
      <name val="Calibri"/>
      <family val="2"/>
    </font>
    <font>
      <u/>
      <sz val="11"/>
      <color rgb="FF0000FF"/>
      <name val="Calibri"/>
      <family val="2"/>
      <scheme val="minor"/>
    </font>
    <font>
      <u/>
      <sz val="11"/>
      <color rgb="FF80008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8"/>
      <color rgb="FF1F497D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</font>
    <font>
      <b/>
      <sz val="10.5"/>
      <color theme="4"/>
      <name val="Calibri"/>
      <family val="2"/>
    </font>
    <font>
      <sz val="10.5"/>
      <color theme="1"/>
      <name val="Calibri"/>
      <family val="2"/>
    </font>
    <font>
      <b/>
      <sz val="10.5"/>
      <color theme="1"/>
      <name val="Calibri"/>
      <family val="2"/>
    </font>
    <font>
      <sz val="10.5"/>
      <name val="Calibri"/>
      <family val="2"/>
    </font>
    <font>
      <b/>
      <sz val="11"/>
      <color theme="4"/>
      <name val="Calibri"/>
      <family val="2"/>
    </font>
    <font>
      <sz val="8"/>
      <name val="Arial Narrow"/>
      <family val="2"/>
    </font>
    <font>
      <sz val="11"/>
      <color theme="1"/>
      <name val="Arial Narrow"/>
      <family val="2"/>
    </font>
    <font>
      <b/>
      <sz val="11"/>
      <color rgb="FF5F497A"/>
      <name val="Arial Narrow"/>
      <family val="2"/>
    </font>
    <font>
      <b/>
      <sz val="10"/>
      <color rgb="FFFF0000"/>
      <name val="Times New Roman"/>
      <family val="1"/>
    </font>
    <font>
      <b/>
      <sz val="11"/>
      <color rgb="FF943634"/>
      <name val="Arial Narrow"/>
      <family val="2"/>
    </font>
    <font>
      <sz val="11"/>
      <color rgb="FF000000"/>
      <name val="Calibri"/>
      <family val="2"/>
    </font>
    <font>
      <sz val="11"/>
      <color theme="4"/>
      <name val="Calibri"/>
      <family val="2"/>
      <scheme val="minor"/>
    </font>
    <font>
      <b/>
      <sz val="9"/>
      <color rgb="FFFF0000"/>
      <name val="Times New Roman"/>
      <family val="1"/>
    </font>
    <font>
      <sz val="10"/>
      <color theme="0"/>
      <name val="Times New Roman"/>
      <family val="1"/>
    </font>
    <font>
      <sz val="11"/>
      <color theme="0"/>
      <name val="Calibri"/>
      <family val="2"/>
    </font>
    <font>
      <b/>
      <sz val="10"/>
      <color theme="0"/>
      <name val="Times New Roman"/>
      <family val="1"/>
    </font>
    <font>
      <sz val="10.5"/>
      <color theme="0"/>
      <name val="Calibri"/>
      <family val="2"/>
    </font>
    <font>
      <b/>
      <sz val="10"/>
      <name val="Times New Roman"/>
      <family val="1"/>
    </font>
    <font>
      <sz val="8"/>
      <color theme="0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6"/>
        <bgColor indexed="43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rgb="FF000000"/>
      </patternFill>
    </fill>
    <fill>
      <patternFill patternType="solid">
        <fgColor rgb="FFFFFFFF"/>
      </patternFill>
    </fill>
  </fills>
  <borders count="1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548DD4"/>
      </left>
      <right style="medium">
        <color rgb="FF4F81BD"/>
      </right>
      <top/>
      <bottom style="medium">
        <color rgb="FF4F81BD"/>
      </bottom>
      <diagonal/>
    </border>
    <border>
      <left/>
      <right style="medium">
        <color rgb="FF4F81BD"/>
      </right>
      <top style="medium">
        <color rgb="FF548DD4"/>
      </top>
      <bottom style="medium">
        <color rgb="FF4F81BD"/>
      </bottom>
      <diagonal/>
    </border>
    <border>
      <left/>
      <right style="medium">
        <color rgb="FF548DD4"/>
      </right>
      <top style="medium">
        <color rgb="FF548DD4"/>
      </top>
      <bottom style="medium">
        <color rgb="FF4F81BD"/>
      </bottom>
      <diagonal/>
    </border>
    <border>
      <left style="medium">
        <color rgb="FF548DD4"/>
      </left>
      <right style="medium">
        <color rgb="FF4F81BD"/>
      </right>
      <top style="medium">
        <color rgb="FF4F81BD"/>
      </top>
      <bottom/>
      <diagonal/>
    </border>
    <border>
      <left style="medium">
        <color rgb="FF548DD4"/>
      </left>
      <right style="medium">
        <color rgb="FF4F81BD"/>
      </right>
      <top/>
      <bottom/>
      <diagonal/>
    </border>
    <border>
      <left style="medium">
        <color rgb="FF4F81BD"/>
      </left>
      <right style="thin">
        <color indexed="64"/>
      </right>
      <top style="medium">
        <color rgb="FF4F81BD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4F81BD"/>
      </top>
      <bottom style="thin">
        <color indexed="64"/>
      </bottom>
      <diagonal/>
    </border>
    <border>
      <left style="medium">
        <color rgb="FF4F81BD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4F81BD"/>
      </right>
      <top style="thin">
        <color indexed="64"/>
      </top>
      <bottom style="thin">
        <color indexed="64"/>
      </bottom>
      <diagonal/>
    </border>
    <border>
      <left style="medium">
        <color rgb="FF4F81BD"/>
      </left>
      <right style="thin">
        <color indexed="64"/>
      </right>
      <top style="thin">
        <color indexed="64"/>
      </top>
      <bottom style="medium">
        <color rgb="FF4F81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4F81BD"/>
      </bottom>
      <diagonal/>
    </border>
    <border>
      <left style="thin">
        <color indexed="64"/>
      </left>
      <right style="medium">
        <color rgb="FF4F81BD"/>
      </right>
      <top style="thin">
        <color indexed="64"/>
      </top>
      <bottom style="medium">
        <color rgb="FF4F81BD"/>
      </bottom>
      <diagonal/>
    </border>
    <border>
      <left style="medium">
        <color rgb="FF548DD4"/>
      </left>
      <right/>
      <top style="medium">
        <color rgb="FF548DD4"/>
      </top>
      <bottom style="medium">
        <color rgb="FF4F81BD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 style="thin">
        <color indexed="64"/>
      </left>
      <right/>
      <top style="medium">
        <color theme="4"/>
      </top>
      <bottom style="thin">
        <color indexed="64"/>
      </bottom>
      <diagonal/>
    </border>
    <border>
      <left/>
      <right/>
      <top style="medium">
        <color theme="4"/>
      </top>
      <bottom style="thin">
        <color indexed="64"/>
      </bottom>
      <diagonal/>
    </border>
    <border>
      <left/>
      <right style="medium">
        <color theme="4"/>
      </right>
      <top style="medium">
        <color theme="4"/>
      </top>
      <bottom style="thin">
        <color indexed="64"/>
      </bottom>
      <diagonal/>
    </border>
    <border>
      <left style="medium">
        <color theme="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 style="thin">
        <color indexed="64"/>
      </right>
      <top style="thin">
        <color indexed="64"/>
      </top>
      <bottom style="medium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4"/>
      </bottom>
      <diagonal/>
    </border>
    <border>
      <left style="thin">
        <color indexed="64"/>
      </left>
      <right style="medium">
        <color theme="4"/>
      </right>
      <top style="thin">
        <color indexed="64"/>
      </top>
      <bottom style="medium">
        <color theme="4"/>
      </bottom>
      <diagonal/>
    </border>
    <border>
      <left style="medium">
        <color theme="4"/>
      </left>
      <right style="thin">
        <color indexed="64"/>
      </right>
      <top style="medium">
        <color theme="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/>
      </top>
      <bottom style="thin">
        <color indexed="64"/>
      </bottom>
      <diagonal/>
    </border>
    <border>
      <left style="thin">
        <color indexed="64"/>
      </left>
      <right style="medium">
        <color theme="4"/>
      </right>
      <top style="medium">
        <color theme="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4"/>
      </right>
      <top/>
      <bottom style="thin">
        <color indexed="64"/>
      </bottom>
      <diagonal/>
    </border>
    <border>
      <left style="medium">
        <color theme="4"/>
      </left>
      <right style="medium">
        <color rgb="FF4F81BD"/>
      </right>
      <top style="medium">
        <color rgb="FF548DD4"/>
      </top>
      <bottom style="medium">
        <color theme="4"/>
      </bottom>
      <diagonal/>
    </border>
    <border>
      <left/>
      <right style="medium">
        <color rgb="FF4F81BD"/>
      </right>
      <top style="medium">
        <color rgb="FF548DD4"/>
      </top>
      <bottom style="medium">
        <color theme="4"/>
      </bottom>
      <diagonal/>
    </border>
    <border>
      <left/>
      <right style="medium">
        <color theme="4"/>
      </right>
      <top style="medium">
        <color rgb="FF548DD4"/>
      </top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rgb="FF4F81BD"/>
      </left>
      <right/>
      <top style="medium">
        <color theme="4"/>
      </top>
      <bottom style="medium">
        <color theme="4"/>
      </bottom>
      <diagonal/>
    </border>
    <border>
      <left/>
      <right style="medium">
        <color rgb="FF4F81BD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/>
      <right/>
      <top/>
      <bottom style="medium">
        <color rgb="FF808080"/>
      </bottom>
      <diagonal/>
    </border>
    <border>
      <left/>
      <right/>
      <top style="thin">
        <color theme="0" tint="-0.499984740745262"/>
      </top>
      <bottom/>
      <diagonal/>
    </border>
    <border>
      <left style="medium">
        <color theme="4"/>
      </left>
      <right style="medium">
        <color rgb="FF4F81BD"/>
      </right>
      <top style="medium">
        <color rgb="FF548DD4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medium">
        <color rgb="FF548DD4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/>
      <diagonal/>
    </border>
    <border>
      <left/>
      <right/>
      <top/>
      <bottom style="thin">
        <color rgb="FF80808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/>
      <top style="medium">
        <color theme="4"/>
      </top>
      <bottom style="thin">
        <color indexed="6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thin">
        <color indexed="64"/>
      </bottom>
      <diagonal/>
    </border>
    <border>
      <left style="medium">
        <color theme="4"/>
      </left>
      <right style="medium">
        <color theme="4"/>
      </right>
      <top style="thin">
        <color indexed="64"/>
      </top>
      <bottom style="thin">
        <color indexed="6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thin">
        <color indexed="64"/>
      </top>
      <bottom style="medium">
        <color theme="4"/>
      </bottom>
      <diagonal/>
    </border>
    <border>
      <left/>
      <right style="thin">
        <color indexed="64"/>
      </right>
      <top style="medium">
        <color theme="4"/>
      </top>
      <bottom style="thin">
        <color indexed="64"/>
      </bottom>
      <diagonal/>
    </border>
    <border>
      <left style="medium">
        <color theme="4"/>
      </left>
      <right/>
      <top style="thin">
        <color indexed="64"/>
      </top>
      <bottom style="thin">
        <color indexed="64"/>
      </bottom>
      <diagonal/>
    </border>
    <border>
      <left style="medium">
        <color theme="4"/>
      </left>
      <right/>
      <top style="thin">
        <color indexed="64"/>
      </top>
      <bottom style="medium">
        <color theme="4"/>
      </bottom>
      <diagonal/>
    </border>
    <border>
      <left style="thin">
        <color indexed="64"/>
      </left>
      <right style="thin">
        <color indexed="64"/>
      </right>
      <top style="medium">
        <color theme="4"/>
      </top>
      <bottom/>
      <diagonal/>
    </border>
    <border>
      <left style="medium">
        <color theme="4"/>
      </left>
      <right style="thin">
        <color indexed="64"/>
      </right>
      <top style="medium">
        <color theme="4"/>
      </top>
      <bottom style="medium">
        <color theme="4"/>
      </bottom>
      <diagonal/>
    </border>
    <border>
      <left style="thin">
        <color indexed="64"/>
      </left>
      <right style="thin">
        <color indexed="64"/>
      </right>
      <top style="medium">
        <color theme="4"/>
      </top>
      <bottom style="medium">
        <color theme="4"/>
      </bottom>
      <diagonal/>
    </border>
    <border>
      <left style="thin">
        <color indexed="6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thin">
        <color indexed="64"/>
      </left>
      <right style="medium">
        <color theme="4"/>
      </right>
      <top style="medium">
        <color theme="4"/>
      </top>
      <bottom/>
      <diagonal/>
    </border>
    <border>
      <left/>
      <right style="medium">
        <color theme="4"/>
      </right>
      <top style="thin">
        <color indexed="64"/>
      </top>
      <bottom style="medium">
        <color theme="4"/>
      </bottom>
      <diagonal/>
    </border>
    <border>
      <left/>
      <right style="medium">
        <color theme="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rgb="FF4F81BD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4F81BD"/>
      </bottom>
      <diagonal/>
    </border>
    <border>
      <left style="thin">
        <color indexed="64"/>
      </left>
      <right style="medium">
        <color rgb="FF548DD4"/>
      </right>
      <top style="medium">
        <color rgb="FF4F81BD"/>
      </top>
      <bottom style="thin">
        <color indexed="64"/>
      </bottom>
      <diagonal/>
    </border>
    <border>
      <left style="thin">
        <color indexed="64"/>
      </left>
      <right style="medium">
        <color rgb="FF548DD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548DD4"/>
      </right>
      <top style="thin">
        <color indexed="64"/>
      </top>
      <bottom style="medium">
        <color rgb="FF4F81BD"/>
      </bottom>
      <diagonal/>
    </border>
    <border>
      <left style="medium">
        <color rgb="FF4F81BD"/>
      </left>
      <right/>
      <top style="medium">
        <color rgb="FF548DD4"/>
      </top>
      <bottom style="medium">
        <color theme="4"/>
      </bottom>
      <diagonal/>
    </border>
    <border>
      <left/>
      <right/>
      <top style="medium">
        <color rgb="FF548DD4"/>
      </top>
      <bottom style="medium">
        <color theme="4"/>
      </bottom>
      <diagonal/>
    </border>
    <border>
      <left style="medium">
        <color rgb="FF548DD4"/>
      </left>
      <right style="medium">
        <color rgb="FF4F81BD"/>
      </right>
      <top style="medium">
        <color rgb="FF548DD4"/>
      </top>
      <bottom style="medium">
        <color theme="4"/>
      </bottom>
      <diagonal/>
    </border>
    <border>
      <left/>
      <right style="medium">
        <color rgb="FF548DD4"/>
      </right>
      <top style="medium">
        <color rgb="FF548DD4"/>
      </top>
      <bottom style="medium">
        <color theme="4"/>
      </bottom>
      <diagonal/>
    </border>
    <border>
      <left style="medium">
        <color rgb="FF548DD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548DD4"/>
      </right>
      <top/>
      <bottom style="thin">
        <color indexed="64"/>
      </bottom>
      <diagonal/>
    </border>
    <border>
      <left style="medium">
        <color rgb="FF548DD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548DD4"/>
      </left>
      <right style="thin">
        <color indexed="64"/>
      </right>
      <top style="thin">
        <color indexed="64"/>
      </top>
      <bottom style="medium">
        <color rgb="FF548DD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548DD4"/>
      </bottom>
      <diagonal/>
    </border>
    <border>
      <left style="thin">
        <color indexed="64"/>
      </left>
      <right style="medium">
        <color rgb="FF548DD4"/>
      </right>
      <top style="thin">
        <color indexed="64"/>
      </top>
      <bottom style="medium">
        <color rgb="FF548DD4"/>
      </bottom>
      <diagonal/>
    </border>
    <border>
      <left style="medium">
        <color rgb="FF548DD4"/>
      </left>
      <right/>
      <top style="medium">
        <color rgb="FF548DD4"/>
      </top>
      <bottom style="medium">
        <color theme="4"/>
      </bottom>
      <diagonal/>
    </border>
    <border>
      <left/>
      <right/>
      <top style="thin">
        <color indexed="64"/>
      </top>
      <bottom style="medium">
        <color theme="4"/>
      </bottom>
      <diagonal/>
    </border>
    <border>
      <left/>
      <right style="medium">
        <color rgb="FF4F81BD"/>
      </right>
      <top style="medium">
        <color rgb="FF548DD4"/>
      </top>
      <bottom/>
      <diagonal/>
    </border>
    <border>
      <left/>
      <right style="medium">
        <color theme="4"/>
      </right>
      <top style="medium">
        <color rgb="FF548DD4"/>
      </top>
      <bottom/>
      <diagonal/>
    </border>
    <border>
      <left style="thin">
        <color indexed="64"/>
      </left>
      <right style="thin">
        <color indexed="64"/>
      </right>
      <top/>
      <bottom style="medium">
        <color theme="4"/>
      </bottom>
      <diagonal/>
    </border>
    <border>
      <left style="thin">
        <color indexed="64"/>
      </left>
      <right style="medium">
        <color theme="4"/>
      </right>
      <top/>
      <bottom style="medium">
        <color theme="4"/>
      </bottom>
      <diagonal/>
    </border>
    <border>
      <left style="medium">
        <color theme="3"/>
      </left>
      <right/>
      <top style="medium">
        <color theme="4"/>
      </top>
      <bottom style="thin">
        <color indexed="64"/>
      </bottom>
      <diagonal/>
    </border>
    <border>
      <left/>
      <right style="medium">
        <color theme="3"/>
      </right>
      <top style="medium">
        <color theme="4"/>
      </top>
      <bottom style="thin">
        <color indexed="64"/>
      </bottom>
      <diagonal/>
    </border>
    <border>
      <left style="medium">
        <color theme="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3"/>
      </right>
      <top style="thin">
        <color indexed="64"/>
      </top>
      <bottom style="thin">
        <color indexed="64"/>
      </bottom>
      <diagonal/>
    </border>
    <border>
      <left style="medium">
        <color theme="3"/>
      </left>
      <right style="thin">
        <color indexed="64"/>
      </right>
      <top style="thin">
        <color indexed="64"/>
      </top>
      <bottom style="medium">
        <color theme="4"/>
      </bottom>
      <diagonal/>
    </border>
    <border>
      <left style="thin">
        <color indexed="64"/>
      </left>
      <right style="medium">
        <color theme="3"/>
      </right>
      <top style="thin">
        <color indexed="6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/>
      <bottom style="thin">
        <color indexed="64"/>
      </bottom>
      <diagonal/>
    </border>
    <border>
      <left style="medium">
        <color rgb="FF4F81BD"/>
      </left>
      <right/>
      <top/>
      <bottom/>
      <diagonal/>
    </border>
    <border>
      <left style="thin">
        <color indexed="64"/>
      </left>
      <right style="medium">
        <color rgb="FF548DD4"/>
      </right>
      <top/>
      <bottom style="medium">
        <color rgb="FF548DD4"/>
      </bottom>
      <diagonal/>
    </border>
    <border>
      <left style="medium">
        <color rgb="FF548DD4"/>
      </left>
      <right/>
      <top style="medium">
        <color rgb="FF548DD4"/>
      </top>
      <bottom style="medium">
        <color rgb="FF548DD4"/>
      </bottom>
      <diagonal/>
    </border>
    <border>
      <left/>
      <right/>
      <top style="medium">
        <color rgb="FF548DD4"/>
      </top>
      <bottom style="medium">
        <color rgb="FF548DD4"/>
      </bottom>
      <diagonal/>
    </border>
    <border>
      <left/>
      <right style="medium">
        <color rgb="FF548DD4"/>
      </right>
      <top style="medium">
        <color rgb="FF548DD4"/>
      </top>
      <bottom style="medium">
        <color rgb="FF548DD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548DD4"/>
      </bottom>
      <diagonal/>
    </border>
    <border>
      <left style="medium">
        <color rgb="FF548DD4"/>
      </left>
      <right style="medium">
        <color theme="4"/>
      </right>
      <top style="medium">
        <color rgb="FF548DD4"/>
      </top>
      <bottom/>
      <diagonal/>
    </border>
    <border>
      <left style="medium">
        <color theme="4"/>
      </left>
      <right style="medium">
        <color rgb="FF548DD4"/>
      </right>
      <top style="medium">
        <color rgb="FF548DD4"/>
      </top>
      <bottom/>
      <diagonal/>
    </border>
    <border>
      <left style="medium">
        <color rgb="FF4F81BD"/>
      </left>
      <right/>
      <top style="medium">
        <color rgb="FF4F81BD"/>
      </top>
      <bottom/>
      <diagonal/>
    </border>
    <border>
      <left/>
      <right/>
      <top style="medium">
        <color rgb="FF4F81BD"/>
      </top>
      <bottom/>
      <diagonal/>
    </border>
    <border>
      <left/>
      <right style="medium">
        <color rgb="FF4F81BD"/>
      </right>
      <top style="medium">
        <color rgb="FF4F81BD"/>
      </top>
      <bottom/>
      <diagonal/>
    </border>
    <border>
      <left/>
      <right/>
      <top/>
      <bottom style="thick">
        <color rgb="FF4F81BD"/>
      </bottom>
      <diagonal/>
    </border>
    <border>
      <left/>
      <right style="medium">
        <color rgb="FF4F81BD"/>
      </right>
      <top/>
      <bottom style="thick">
        <color rgb="FF4F81BD"/>
      </bottom>
      <diagonal/>
    </border>
    <border>
      <left style="medium">
        <color rgb="FF4F81BD"/>
      </left>
      <right/>
      <top/>
      <bottom style="thick">
        <color rgb="FF4F81BD"/>
      </bottom>
      <diagonal/>
    </border>
    <border>
      <left style="medium">
        <color rgb="FF4F81BD"/>
      </left>
      <right style="thin">
        <color auto="1"/>
      </right>
      <top style="thick">
        <color rgb="FF4F81BD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rgb="FF4F81BD"/>
      </top>
      <bottom style="thin">
        <color auto="1"/>
      </bottom>
      <diagonal/>
    </border>
    <border>
      <left style="thin">
        <color auto="1"/>
      </left>
      <right style="medium">
        <color rgb="FF4F81BD"/>
      </right>
      <top style="thick">
        <color rgb="FF4F81BD"/>
      </top>
      <bottom style="thin">
        <color auto="1"/>
      </bottom>
      <diagonal/>
    </border>
    <border>
      <left style="medium">
        <color theme="4"/>
      </left>
      <right/>
      <top style="medium">
        <color theme="4"/>
      </top>
      <bottom style="thin">
        <color rgb="FF808080"/>
      </bottom>
      <diagonal/>
    </border>
    <border>
      <left/>
      <right/>
      <top style="medium">
        <color theme="4"/>
      </top>
      <bottom style="thin">
        <color rgb="FF808080"/>
      </bottom>
      <diagonal/>
    </border>
    <border>
      <left/>
      <right style="medium">
        <color theme="4"/>
      </right>
      <top style="medium">
        <color theme="4"/>
      </top>
      <bottom style="thin">
        <color rgb="FF808080"/>
      </bottom>
      <diagonal/>
    </border>
    <border>
      <left style="medium">
        <color theme="4"/>
      </left>
      <right/>
      <top style="thin">
        <color rgb="FF808080"/>
      </top>
      <bottom style="thin">
        <color rgb="FF808080"/>
      </bottom>
      <diagonal/>
    </border>
    <border>
      <left/>
      <right style="medium">
        <color theme="4"/>
      </right>
      <top style="thin">
        <color rgb="FF808080"/>
      </top>
      <bottom style="thin">
        <color rgb="FF808080"/>
      </bottom>
      <diagonal/>
    </border>
    <border>
      <left style="medium">
        <color theme="4"/>
      </left>
      <right/>
      <top style="thin">
        <color rgb="FF808080"/>
      </top>
      <bottom style="medium">
        <color theme="4"/>
      </bottom>
      <diagonal/>
    </border>
    <border>
      <left/>
      <right/>
      <top style="thin">
        <color rgb="FF808080"/>
      </top>
      <bottom style="medium">
        <color theme="4"/>
      </bottom>
      <diagonal/>
    </border>
    <border>
      <left/>
      <right style="medium">
        <color theme="4"/>
      </right>
      <top style="thin">
        <color rgb="FF808080"/>
      </top>
      <bottom style="medium">
        <color theme="4"/>
      </bottom>
      <diagonal/>
    </border>
    <border>
      <left style="thin">
        <color rgb="FF000000"/>
      </left>
      <right/>
      <top style="medium">
        <color theme="4"/>
      </top>
      <bottom style="thin">
        <color rgb="FF000000"/>
      </bottom>
      <diagonal/>
    </border>
    <border>
      <left/>
      <right/>
      <top style="medium">
        <color theme="4"/>
      </top>
      <bottom style="thin">
        <color rgb="FF000000"/>
      </bottom>
      <diagonal/>
    </border>
    <border>
      <left/>
      <right style="medium">
        <color theme="4"/>
      </right>
      <top style="medium">
        <color theme="4"/>
      </top>
      <bottom style="thin">
        <color rgb="FF000000"/>
      </bottom>
      <diagonal/>
    </border>
    <border>
      <left style="medium">
        <color theme="4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theme="4"/>
      </right>
      <top style="thin">
        <color rgb="FF000000"/>
      </top>
      <bottom style="thin">
        <color rgb="FF000000"/>
      </bottom>
      <diagonal/>
    </border>
    <border>
      <left style="medium">
        <color theme="4"/>
      </left>
      <right/>
      <top style="thin">
        <color rgb="FF000000"/>
      </top>
      <bottom style="thin">
        <color rgb="FF000000"/>
      </bottom>
      <diagonal/>
    </border>
    <border>
      <left style="medium">
        <color theme="4"/>
      </left>
      <right/>
      <top style="thin">
        <color rgb="FF000000"/>
      </top>
      <bottom style="medium">
        <color theme="4"/>
      </bottom>
      <diagonal/>
    </border>
    <border>
      <left style="thin">
        <color rgb="FF000000"/>
      </left>
      <right/>
      <top style="thin">
        <color rgb="FF000000"/>
      </top>
      <bottom style="medium">
        <color theme="4"/>
      </bottom>
      <diagonal/>
    </border>
    <border>
      <left style="thin">
        <color rgb="FF000000"/>
      </left>
      <right style="medium">
        <color theme="4"/>
      </right>
      <top style="thin">
        <color rgb="FF000000"/>
      </top>
      <bottom style="medium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theme="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theme="4"/>
      </left>
      <right/>
      <top style="medium">
        <color theme="4"/>
      </top>
      <bottom style="thin">
        <color rgb="FF000000"/>
      </bottom>
      <diagonal/>
    </border>
    <border>
      <left style="medium">
        <color theme="4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medium">
        <color theme="4"/>
      </right>
      <top style="thin">
        <color rgb="FF000000"/>
      </top>
      <bottom style="thin">
        <color rgb="FF000000"/>
      </bottom>
      <diagonal/>
    </border>
    <border>
      <left style="medium">
        <color theme="4"/>
      </left>
      <right style="thin">
        <color auto="1"/>
      </right>
      <top style="thin">
        <color rgb="FF000000"/>
      </top>
      <bottom style="medium">
        <color theme="4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medium">
        <color theme="4"/>
      </bottom>
      <diagonal/>
    </border>
    <border>
      <left style="thin">
        <color auto="1"/>
      </left>
      <right style="medium">
        <color theme="4"/>
      </right>
      <top style="thin">
        <color rgb="FF000000"/>
      </top>
      <bottom style="medium">
        <color theme="4"/>
      </bottom>
      <diagonal/>
    </border>
    <border>
      <left style="medium">
        <color theme="4"/>
      </left>
      <right style="thin">
        <color rgb="FF000000"/>
      </right>
      <top style="medium">
        <color theme="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theme="4"/>
      </top>
      <bottom style="thin">
        <color rgb="FF000000"/>
      </bottom>
      <diagonal/>
    </border>
    <border>
      <left style="thin">
        <color rgb="FF000000"/>
      </left>
      <right style="medium">
        <color theme="4"/>
      </right>
      <top style="medium">
        <color theme="4"/>
      </top>
      <bottom style="thin">
        <color rgb="FF000000"/>
      </bottom>
      <diagonal/>
    </border>
    <border>
      <left style="medium">
        <color theme="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theme="4"/>
      </left>
      <right style="thin">
        <color rgb="FF000000"/>
      </right>
      <top style="thin">
        <color rgb="FF000000"/>
      </top>
      <bottom style="medium">
        <color theme="4"/>
      </bottom>
      <diagonal/>
    </border>
    <border>
      <left style="thin">
        <color rgb="FF000000"/>
      </left>
      <right/>
      <top/>
      <bottom/>
      <diagonal/>
    </border>
    <border>
      <left style="medium">
        <color theme="4"/>
      </left>
      <right/>
      <top style="thin">
        <color indexed="64"/>
      </top>
      <bottom/>
      <diagonal/>
    </border>
    <border>
      <left style="medium">
        <color theme="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theme="4"/>
      </right>
      <top style="thin">
        <color indexed="64"/>
      </top>
      <bottom/>
      <diagonal/>
    </border>
    <border>
      <left style="medium">
        <color theme="4"/>
      </left>
      <right style="thin">
        <color theme="1"/>
      </right>
      <top style="medium">
        <color theme="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medium">
        <color theme="4"/>
      </top>
      <bottom style="thin">
        <color indexed="64"/>
      </bottom>
      <diagonal/>
    </border>
    <border>
      <left style="thin">
        <color theme="1"/>
      </left>
      <right style="medium">
        <color theme="4"/>
      </right>
      <top style="medium">
        <color theme="4"/>
      </top>
      <bottom style="thin">
        <color indexed="64"/>
      </bottom>
      <diagonal/>
    </border>
    <border>
      <left style="medium">
        <color theme="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medium">
        <color theme="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 style="thin">
        <color theme="1"/>
      </right>
      <top style="thin">
        <color indexed="64"/>
      </top>
      <bottom style="medium">
        <color theme="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medium">
        <color theme="4"/>
      </bottom>
      <diagonal/>
    </border>
    <border>
      <left style="thin">
        <color theme="1"/>
      </left>
      <right style="medium">
        <color theme="4"/>
      </right>
      <top style="thin">
        <color indexed="64"/>
      </top>
      <bottom style="medium">
        <color theme="4"/>
      </bottom>
      <diagonal/>
    </border>
    <border>
      <left/>
      <right style="thin">
        <color indexed="64"/>
      </right>
      <top/>
      <bottom/>
      <diagonal/>
    </border>
    <border>
      <left style="medium">
        <color theme="4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 style="medium">
        <color theme="4"/>
      </bottom>
      <diagonal/>
    </border>
    <border>
      <left style="thin">
        <color rgb="FF808080"/>
      </left>
      <right style="medium">
        <color theme="4"/>
      </right>
      <top style="thin">
        <color rgb="FF808080"/>
      </top>
      <bottom style="thin">
        <color rgb="FF808080"/>
      </bottom>
      <diagonal/>
    </border>
    <border>
      <left style="medium">
        <color theme="4"/>
      </left>
      <right style="medium">
        <color theme="4"/>
      </right>
      <top style="thin">
        <color rgb="FF808080"/>
      </top>
      <bottom style="thin">
        <color rgb="FF808080"/>
      </bottom>
      <diagonal/>
    </border>
    <border>
      <left style="medium">
        <color theme="4"/>
      </left>
      <right style="medium">
        <color theme="4"/>
      </right>
      <top style="thin">
        <color rgb="FF808080"/>
      </top>
      <bottom style="medium">
        <color theme="4"/>
      </bottom>
      <diagonal/>
    </border>
  </borders>
  <cellStyleXfs count="216">
    <xf numFmtId="0" fontId="0" fillId="0" borderId="0"/>
    <xf numFmtId="0" fontId="4" fillId="0" borderId="0"/>
    <xf numFmtId="0" fontId="9" fillId="0" borderId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3" fillId="4" borderId="0" applyNumberFormat="0" applyBorder="0" applyAlignment="0" applyProtection="0"/>
    <xf numFmtId="0" fontId="9" fillId="0" borderId="0"/>
    <xf numFmtId="0" fontId="9" fillId="0" borderId="0"/>
    <xf numFmtId="0" fontId="14" fillId="0" borderId="0" applyNumberFormat="0" applyFill="0" applyBorder="0" applyAlignment="0" applyProtection="0"/>
    <xf numFmtId="164" fontId="1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52" applyNumberFormat="0" applyFill="0" applyAlignment="0" applyProtection="0"/>
    <xf numFmtId="0" fontId="26" fillId="0" borderId="53" applyNumberFormat="0" applyFill="0" applyAlignment="0" applyProtection="0"/>
    <xf numFmtId="0" fontId="27" fillId="0" borderId="54" applyNumberFormat="0" applyFill="0" applyAlignment="0" applyProtection="0"/>
    <xf numFmtId="0" fontId="27" fillId="0" borderId="0" applyNumberFormat="0" applyFill="0" applyBorder="0" applyAlignment="0" applyProtection="0"/>
    <xf numFmtId="0" fontId="28" fillId="12" borderId="0" applyNumberFormat="0" applyBorder="0" applyAlignment="0" applyProtection="0"/>
    <xf numFmtId="0" fontId="29" fillId="13" borderId="0" applyNumberFormat="0" applyBorder="0" applyAlignment="0" applyProtection="0"/>
    <xf numFmtId="0" fontId="30" fillId="4" borderId="0" applyNumberFormat="0" applyBorder="0" applyAlignment="0" applyProtection="0"/>
    <xf numFmtId="0" fontId="31" fillId="14" borderId="55" applyNumberFormat="0" applyAlignment="0" applyProtection="0"/>
    <xf numFmtId="0" fontId="32" fillId="15" borderId="56" applyNumberFormat="0" applyAlignment="0" applyProtection="0"/>
    <xf numFmtId="0" fontId="33" fillId="15" borderId="55" applyNumberFormat="0" applyAlignment="0" applyProtection="0"/>
    <xf numFmtId="0" fontId="34" fillId="0" borderId="57" applyNumberFormat="0" applyFill="0" applyAlignment="0" applyProtection="0"/>
    <xf numFmtId="0" fontId="35" fillId="16" borderId="58" applyNumberFormat="0" applyAlignment="0" applyProtection="0"/>
    <xf numFmtId="0" fontId="36" fillId="0" borderId="0" applyNumberFormat="0" applyFill="0" applyBorder="0" applyAlignment="0" applyProtection="0"/>
    <xf numFmtId="0" fontId="12" fillId="17" borderId="59" applyNumberFormat="0" applyFont="0" applyAlignment="0" applyProtection="0"/>
    <xf numFmtId="0" fontId="37" fillId="0" borderId="0" applyNumberFormat="0" applyFill="0" applyBorder="0" applyAlignment="0" applyProtection="0"/>
    <xf numFmtId="0" fontId="1" fillId="0" borderId="60" applyNumberFormat="0" applyFill="0" applyAlignment="0" applyProtection="0"/>
    <xf numFmtId="0" fontId="38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38" fillId="5" borderId="0" applyNumberFormat="0" applyBorder="0" applyAlignment="0" applyProtection="0"/>
    <xf numFmtId="0" fontId="38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38" fillId="6" borderId="0" applyNumberFormat="0" applyBorder="0" applyAlignment="0" applyProtection="0"/>
    <xf numFmtId="0" fontId="38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38" fillId="7" borderId="0" applyNumberFormat="0" applyBorder="0" applyAlignment="0" applyProtection="0"/>
    <xf numFmtId="0" fontId="38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38" fillId="8" borderId="0" applyNumberFormat="0" applyBorder="0" applyAlignment="0" applyProtection="0"/>
    <xf numFmtId="0" fontId="38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38" fillId="9" borderId="0" applyNumberFormat="0" applyBorder="0" applyAlignment="0" applyProtection="0"/>
    <xf numFmtId="0" fontId="38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5" borderId="0" applyNumberFormat="0" applyBorder="0" applyAlignment="0" applyProtection="0"/>
    <xf numFmtId="0" fontId="38" fillId="10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4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0" applyNumberFormat="0" applyBorder="0" applyAlignment="0" applyProtection="0"/>
    <xf numFmtId="0" fontId="12" fillId="35" borderId="0" applyNumberFormat="0" applyBorder="0" applyAlignment="0" applyProtection="0"/>
    <xf numFmtId="0" fontId="39" fillId="0" borderId="0" applyNumberFormat="0" applyFill="0" applyBorder="0" applyAlignment="0" applyProtection="0"/>
    <xf numFmtId="172" fontId="9" fillId="0" borderId="0" applyFont="0" applyFill="0" applyBorder="0" applyAlignment="0" applyProtection="0"/>
    <xf numFmtId="0" fontId="40" fillId="0" borderId="0"/>
    <xf numFmtId="41" fontId="9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7" borderId="59" applyNumberFormat="0" applyFont="0" applyAlignment="0" applyProtection="0"/>
    <xf numFmtId="173" fontId="40" fillId="0" borderId="61">
      <alignment horizontal="right" vertical="center"/>
    </xf>
    <xf numFmtId="49" fontId="40" fillId="0" borderId="61">
      <alignment vertical="center" wrapText="1"/>
    </xf>
    <xf numFmtId="174" fontId="40" fillId="0" borderId="61">
      <alignment horizontal="right" vertical="center"/>
    </xf>
    <xf numFmtId="0" fontId="42" fillId="36" borderId="62">
      <alignment horizontal="center" vertical="center" wrapText="1"/>
    </xf>
    <xf numFmtId="0" fontId="42" fillId="36" borderId="62">
      <alignment horizontal="center" vertical="center" wrapText="1"/>
    </xf>
    <xf numFmtId="0" fontId="42" fillId="36" borderId="62">
      <alignment horizontal="center" vertical="center" wrapText="1"/>
    </xf>
    <xf numFmtId="0" fontId="42" fillId="36" borderId="62">
      <alignment horizontal="center" vertical="center" wrapText="1"/>
    </xf>
    <xf numFmtId="0" fontId="42" fillId="36" borderId="62">
      <alignment horizontal="center" vertical="center" wrapText="1"/>
    </xf>
    <xf numFmtId="0" fontId="9" fillId="0" borderId="0"/>
    <xf numFmtId="0" fontId="9" fillId="0" borderId="0"/>
    <xf numFmtId="0" fontId="9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9" fillId="0" borderId="0"/>
    <xf numFmtId="0" fontId="9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3" fillId="0" borderId="0"/>
    <xf numFmtId="0" fontId="44" fillId="0" borderId="0"/>
    <xf numFmtId="0" fontId="45" fillId="37" borderId="0"/>
    <xf numFmtId="0" fontId="45" fillId="38" borderId="0"/>
    <xf numFmtId="0" fontId="44" fillId="39" borderId="0"/>
    <xf numFmtId="0" fontId="46" fillId="40" borderId="0"/>
    <xf numFmtId="0" fontId="47" fillId="41" borderId="0"/>
    <xf numFmtId="0" fontId="48" fillId="0" borderId="0"/>
    <xf numFmtId="0" fontId="49" fillId="42" borderId="0"/>
    <xf numFmtId="0" fontId="50" fillId="0" borderId="0"/>
    <xf numFmtId="0" fontId="51" fillId="0" borderId="0"/>
    <xf numFmtId="0" fontId="52" fillId="0" borderId="0"/>
    <xf numFmtId="0" fontId="53" fillId="0" borderId="0"/>
    <xf numFmtId="0" fontId="54" fillId="43" borderId="0"/>
    <xf numFmtId="0" fontId="55" fillId="43" borderId="63"/>
    <xf numFmtId="0" fontId="43" fillId="0" borderId="0">
      <alignment horizontal="left"/>
    </xf>
    <xf numFmtId="0" fontId="43" fillId="0" borderId="0"/>
    <xf numFmtId="0" fontId="43" fillId="0" borderId="0"/>
    <xf numFmtId="0" fontId="56" fillId="0" borderId="0"/>
    <xf numFmtId="0" fontId="56" fillId="0" borderId="0">
      <alignment horizontal="left"/>
    </xf>
    <xf numFmtId="0" fontId="43" fillId="0" borderId="0"/>
    <xf numFmtId="0" fontId="57" fillId="0" borderId="0"/>
    <xf numFmtId="0" fontId="43" fillId="0" borderId="0"/>
    <xf numFmtId="0" fontId="43" fillId="0" borderId="0"/>
    <xf numFmtId="0" fontId="46" fillId="0" borderId="0"/>
    <xf numFmtId="0" fontId="58" fillId="0" borderId="0"/>
    <xf numFmtId="0" fontId="12" fillId="0" borderId="0"/>
    <xf numFmtId="0" fontId="58" fillId="0" borderId="0"/>
    <xf numFmtId="0" fontId="58" fillId="0" borderId="0"/>
    <xf numFmtId="0" fontId="43" fillId="0" borderId="0"/>
    <xf numFmtId="0" fontId="9" fillId="0" borderId="0"/>
    <xf numFmtId="0" fontId="43" fillId="0" borderId="0"/>
    <xf numFmtId="0" fontId="58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58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3" fillId="15" borderId="55" applyNumberFormat="0" applyAlignment="0" applyProtection="0"/>
    <xf numFmtId="0" fontId="34" fillId="0" borderId="57" applyNumberFormat="0" applyFill="0" applyAlignment="0" applyProtection="0"/>
    <xf numFmtId="0" fontId="35" fillId="16" borderId="58" applyNumberFormat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172" fontId="9" fillId="0" borderId="0" applyFont="0" applyFill="0" applyBorder="0" applyAlignment="0" applyProtection="0"/>
    <xf numFmtId="0" fontId="31" fillId="14" borderId="55" applyNumberFormat="0" applyAlignment="0" applyProtection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5" fontId="9" fillId="0" borderId="0" applyFill="0" applyBorder="0" applyAlignment="0" applyProtection="0"/>
    <xf numFmtId="175" fontId="9" fillId="0" borderId="0" applyFill="0" applyBorder="0" applyAlignment="0" applyProtection="0"/>
    <xf numFmtId="175" fontId="9" fillId="0" borderId="0" applyFill="0" applyBorder="0" applyAlignment="0" applyProtection="0"/>
    <xf numFmtId="175" fontId="9" fillId="0" borderId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0" fillId="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2" fillId="15" borderId="56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0" borderId="52" applyNumberFormat="0" applyFill="0" applyAlignment="0" applyProtection="0"/>
    <xf numFmtId="0" fontId="26" fillId="0" borderId="53" applyNumberFormat="0" applyFill="0" applyAlignment="0" applyProtection="0"/>
    <xf numFmtId="0" fontId="27" fillId="0" borderId="54" applyNumberFormat="0" applyFill="0" applyAlignment="0" applyProtection="0"/>
    <xf numFmtId="0" fontId="27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60" applyNumberFormat="0" applyFill="0" applyAlignment="0" applyProtection="0"/>
    <xf numFmtId="0" fontId="29" fillId="13" borderId="0" applyNumberFormat="0" applyBorder="0" applyAlignment="0" applyProtection="0"/>
    <xf numFmtId="0" fontId="28" fillId="12" borderId="0" applyNumberFormat="0" applyBorder="0" applyAlignment="0" applyProtection="0"/>
    <xf numFmtId="176" fontId="9" fillId="0" borderId="0" applyFill="0" applyBorder="0" applyAlignment="0" applyProtection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2" fillId="0" borderId="0" applyFont="0" applyFill="0" applyBorder="0" applyAlignment="0" applyProtection="0"/>
  </cellStyleXfs>
  <cellXfs count="897">
    <xf numFmtId="0" fontId="0" fillId="0" borderId="0" xfId="0"/>
    <xf numFmtId="0" fontId="0" fillId="0" borderId="1" xfId="0" applyBorder="1"/>
    <xf numFmtId="0" fontId="1" fillId="0" borderId="0" xfId="0" applyFont="1"/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2" fillId="2" borderId="14" xfId="0" applyFont="1" applyFill="1" applyBorder="1" applyAlignment="1">
      <alignment horizontal="center" vertical="center" wrapText="1"/>
    </xf>
    <xf numFmtId="0" fontId="0" fillId="0" borderId="16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15" xfId="0" applyBorder="1"/>
    <xf numFmtId="0" fontId="0" fillId="0" borderId="28" xfId="0" applyBorder="1"/>
    <xf numFmtId="0" fontId="3" fillId="2" borderId="0" xfId="0" applyFont="1" applyFill="1" applyAlignment="1">
      <alignment horizontal="right" vertical="top"/>
    </xf>
    <xf numFmtId="0" fontId="5" fillId="0" borderId="0" xfId="1" applyFont="1"/>
    <xf numFmtId="0" fontId="6" fillId="0" borderId="0" xfId="1" applyFont="1"/>
    <xf numFmtId="166" fontId="7" fillId="0" borderId="29" xfId="1" applyNumberFormat="1" applyFont="1" applyBorder="1"/>
    <xf numFmtId="166" fontId="7" fillId="0" borderId="1" xfId="1" applyNumberFormat="1" applyFont="1" applyBorder="1"/>
    <xf numFmtId="0" fontId="7" fillId="0" borderId="33" xfId="1" applyFont="1" applyBorder="1" applyAlignment="1">
      <alignment horizontal="left"/>
    </xf>
    <xf numFmtId="166" fontId="7" fillId="0" borderId="34" xfId="1" applyNumberFormat="1" applyFont="1" applyBorder="1"/>
    <xf numFmtId="0" fontId="7" fillId="0" borderId="20" xfId="1" applyFont="1" applyBorder="1" applyAlignment="1">
      <alignment horizontal="left"/>
    </xf>
    <xf numFmtId="166" fontId="7" fillId="0" borderId="21" xfId="1" applyNumberFormat="1" applyFont="1" applyBorder="1"/>
    <xf numFmtId="0" fontId="7" fillId="0" borderId="22" xfId="1" applyFont="1" applyBorder="1" applyAlignment="1">
      <alignment horizontal="left"/>
    </xf>
    <xf numFmtId="166" fontId="7" fillId="0" borderId="23" xfId="1" applyNumberFormat="1" applyFont="1" applyBorder="1"/>
    <xf numFmtId="166" fontId="7" fillId="0" borderId="24" xfId="1" applyNumberFormat="1" applyFont="1" applyBorder="1"/>
    <xf numFmtId="0" fontId="0" fillId="0" borderId="0" xfId="0" applyAlignment="1">
      <alignment wrapText="1"/>
    </xf>
    <xf numFmtId="0" fontId="2" fillId="2" borderId="35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165" fontId="0" fillId="0" borderId="0" xfId="0" applyNumberFormat="1"/>
    <xf numFmtId="3" fontId="0" fillId="0" borderId="26" xfId="0" applyNumberFormat="1" applyBorder="1"/>
    <xf numFmtId="3" fontId="0" fillId="0" borderId="1" xfId="0" applyNumberFormat="1" applyBorder="1"/>
    <xf numFmtId="0" fontId="0" fillId="0" borderId="25" xfId="0" applyBorder="1"/>
    <xf numFmtId="165" fontId="0" fillId="0" borderId="27" xfId="0" applyNumberFormat="1" applyBorder="1"/>
    <xf numFmtId="165" fontId="0" fillId="0" borderId="21" xfId="0" applyNumberFormat="1" applyBorder="1"/>
    <xf numFmtId="165" fontId="0" fillId="0" borderId="24" xfId="0" applyNumberFormat="1" applyBorder="1"/>
    <xf numFmtId="10" fontId="0" fillId="0" borderId="0" xfId="0" applyNumberFormat="1"/>
    <xf numFmtId="165" fontId="0" fillId="0" borderId="0" xfId="0" applyNumberFormat="1" applyAlignment="1">
      <alignment wrapText="1"/>
    </xf>
    <xf numFmtId="165" fontId="0" fillId="0" borderId="1" xfId="0" applyNumberFormat="1" applyBorder="1" applyAlignment="1">
      <alignment wrapText="1"/>
    </xf>
    <xf numFmtId="165" fontId="0" fillId="0" borderId="23" xfId="0" applyNumberFormat="1" applyBorder="1" applyAlignment="1">
      <alignment wrapText="1"/>
    </xf>
    <xf numFmtId="0" fontId="0" fillId="0" borderId="33" xfId="0" applyBorder="1"/>
    <xf numFmtId="165" fontId="0" fillId="0" borderId="29" xfId="0" applyNumberFormat="1" applyBorder="1" applyAlignment="1">
      <alignment wrapText="1"/>
    </xf>
    <xf numFmtId="165" fontId="0" fillId="0" borderId="34" xfId="0" applyNumberFormat="1" applyBorder="1"/>
    <xf numFmtId="0" fontId="0" fillId="0" borderId="30" xfId="0" applyBorder="1"/>
    <xf numFmtId="0" fontId="2" fillId="2" borderId="30" xfId="0" applyFont="1" applyFill="1" applyBorder="1" applyAlignment="1">
      <alignment horizontal="center" vertical="center" wrapText="1"/>
    </xf>
    <xf numFmtId="165" fontId="0" fillId="0" borderId="1" xfId="0" applyNumberFormat="1" applyBorder="1"/>
    <xf numFmtId="0" fontId="0" fillId="0" borderId="26" xfId="0" applyBorder="1"/>
    <xf numFmtId="165" fontId="0" fillId="0" borderId="26" xfId="0" applyNumberFormat="1" applyBorder="1"/>
    <xf numFmtId="165" fontId="0" fillId="0" borderId="23" xfId="0" applyNumberFormat="1" applyBorder="1"/>
    <xf numFmtId="0" fontId="0" fillId="0" borderId="43" xfId="0" applyBorder="1" applyAlignment="1">
      <alignment horizontal="center" wrapText="1"/>
    </xf>
    <xf numFmtId="0" fontId="15" fillId="0" borderId="0" xfId="0" applyFont="1"/>
    <xf numFmtId="0" fontId="16" fillId="0" borderId="0" xfId="0" applyFont="1"/>
    <xf numFmtId="3" fontId="1" fillId="0" borderId="23" xfId="0" applyNumberFormat="1" applyFont="1" applyBorder="1"/>
    <xf numFmtId="0" fontId="18" fillId="0" borderId="45" xfId="0" applyFont="1" applyBorder="1" applyAlignment="1">
      <alignment horizontal="left" vertical="center"/>
    </xf>
    <xf numFmtId="0" fontId="2" fillId="2" borderId="46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vertical="center"/>
    </xf>
    <xf numFmtId="3" fontId="19" fillId="0" borderId="1" xfId="0" applyNumberFormat="1" applyFont="1" applyBorder="1" applyAlignment="1">
      <alignment horizontal="right" vertical="center" wrapText="1"/>
    </xf>
    <xf numFmtId="41" fontId="19" fillId="0" borderId="1" xfId="0" applyNumberFormat="1" applyFont="1" applyBorder="1" applyAlignment="1">
      <alignment horizontal="right" vertical="center" wrapText="1"/>
    </xf>
    <xf numFmtId="168" fontId="19" fillId="0" borderId="1" xfId="0" applyNumberFormat="1" applyFont="1" applyBorder="1" applyAlignment="1">
      <alignment horizontal="right" vertical="center" wrapText="1"/>
    </xf>
    <xf numFmtId="0" fontId="17" fillId="11" borderId="47" xfId="0" applyFont="1" applyFill="1" applyBorder="1" applyAlignment="1">
      <alignment vertical="center"/>
    </xf>
    <xf numFmtId="3" fontId="17" fillId="11" borderId="47" xfId="0" applyNumberFormat="1" applyFont="1" applyFill="1" applyBorder="1" applyAlignment="1">
      <alignment horizontal="right" vertical="center" wrapText="1"/>
    </xf>
    <xf numFmtId="3" fontId="17" fillId="11" borderId="44" xfId="0" applyNumberFormat="1" applyFont="1" applyFill="1" applyBorder="1" applyAlignment="1">
      <alignment horizontal="right" vertical="center"/>
    </xf>
    <xf numFmtId="168" fontId="17" fillId="11" borderId="47" xfId="0" applyNumberFormat="1" applyFont="1" applyFill="1" applyBorder="1" applyAlignment="1">
      <alignment horizontal="right" vertical="center" wrapText="1"/>
    </xf>
    <xf numFmtId="167" fontId="19" fillId="0" borderId="1" xfId="0" applyNumberFormat="1" applyFont="1" applyBorder="1" applyAlignment="1">
      <alignment horizontal="right" vertical="center" wrapText="1"/>
    </xf>
    <xf numFmtId="168" fontId="17" fillId="11" borderId="44" xfId="0" applyNumberFormat="1" applyFont="1" applyFill="1" applyBorder="1" applyAlignment="1">
      <alignment horizontal="right" vertical="center"/>
    </xf>
    <xf numFmtId="0" fontId="17" fillId="0" borderId="49" xfId="0" applyFont="1" applyBorder="1" applyAlignment="1">
      <alignment horizontal="center" vertical="center" wrapText="1"/>
    </xf>
    <xf numFmtId="0" fontId="17" fillId="0" borderId="49" xfId="0" applyFont="1" applyBorder="1" applyAlignment="1">
      <alignment horizontal="right" vertical="center" wrapText="1"/>
    </xf>
    <xf numFmtId="170" fontId="17" fillId="0" borderId="49" xfId="0" applyNumberFormat="1" applyFont="1" applyBorder="1" applyAlignment="1">
      <alignment horizontal="right" vertical="center" wrapText="1"/>
    </xf>
    <xf numFmtId="0" fontId="18" fillId="0" borderId="49" xfId="0" applyFont="1" applyBorder="1" applyAlignment="1">
      <alignment horizontal="left" vertical="center"/>
    </xf>
    <xf numFmtId="0" fontId="21" fillId="0" borderId="49" xfId="0" applyFont="1" applyBorder="1" applyAlignment="1">
      <alignment vertical="center"/>
    </xf>
    <xf numFmtId="3" fontId="21" fillId="0" borderId="49" xfId="0" applyNumberFormat="1" applyFont="1" applyBorder="1" applyAlignment="1">
      <alignment horizontal="right" vertical="center"/>
    </xf>
    <xf numFmtId="170" fontId="21" fillId="0" borderId="49" xfId="0" applyNumberFormat="1" applyFont="1" applyBorder="1" applyAlignment="1">
      <alignment horizontal="right" vertical="center" wrapText="1"/>
    </xf>
    <xf numFmtId="169" fontId="21" fillId="0" borderId="49" xfId="0" applyNumberFormat="1" applyFont="1" applyBorder="1" applyAlignment="1">
      <alignment horizontal="right" vertical="center"/>
    </xf>
    <xf numFmtId="0" fontId="18" fillId="0" borderId="49" xfId="0" applyFont="1" applyBorder="1" applyAlignment="1">
      <alignment vertical="center"/>
    </xf>
    <xf numFmtId="167" fontId="21" fillId="0" borderId="49" xfId="0" applyNumberFormat="1" applyFont="1" applyBorder="1" applyAlignment="1">
      <alignment horizontal="right" vertical="center"/>
    </xf>
    <xf numFmtId="171" fontId="21" fillId="0" borderId="49" xfId="0" applyNumberFormat="1" applyFont="1" applyBorder="1" applyAlignment="1">
      <alignment horizontal="right" vertical="center"/>
    </xf>
    <xf numFmtId="171" fontId="21" fillId="0" borderId="49" xfId="0" quotePrefix="1" applyNumberFormat="1" applyFont="1" applyBorder="1" applyAlignment="1">
      <alignment horizontal="right" vertical="center"/>
    </xf>
    <xf numFmtId="0" fontId="17" fillId="0" borderId="49" xfId="0" applyFont="1" applyBorder="1" applyAlignment="1">
      <alignment vertical="center"/>
    </xf>
    <xf numFmtId="0" fontId="17" fillId="0" borderId="49" xfId="0" applyFont="1" applyBorder="1" applyAlignment="1">
      <alignment horizontal="right" vertical="center"/>
    </xf>
    <xf numFmtId="170" fontId="21" fillId="0" borderId="49" xfId="0" applyNumberFormat="1" applyFont="1" applyBorder="1" applyAlignment="1">
      <alignment vertical="center"/>
    </xf>
    <xf numFmtId="3" fontId="0" fillId="0" borderId="0" xfId="0" applyNumberFormat="1"/>
    <xf numFmtId="0" fontId="0" fillId="3" borderId="0" xfId="0" applyFill="1"/>
    <xf numFmtId="3" fontId="17" fillId="11" borderId="50" xfId="0" applyNumberFormat="1" applyFont="1" applyFill="1" applyBorder="1" applyAlignment="1">
      <alignment horizontal="center" vertical="center" wrapText="1"/>
    </xf>
    <xf numFmtId="3" fontId="17" fillId="11" borderId="44" xfId="0" applyNumberFormat="1" applyFont="1" applyFill="1" applyBorder="1" applyAlignment="1">
      <alignment horizontal="center" vertical="center"/>
    </xf>
    <xf numFmtId="168" fontId="17" fillId="11" borderId="47" xfId="0" applyNumberFormat="1" applyFont="1" applyFill="1" applyBorder="1" applyAlignment="1">
      <alignment horizontal="center" vertical="center" wrapText="1"/>
    </xf>
    <xf numFmtId="0" fontId="17" fillId="11" borderId="47" xfId="0" applyFont="1" applyFill="1" applyBorder="1" applyAlignment="1">
      <alignment horizontal="center" vertical="center"/>
    </xf>
    <xf numFmtId="0" fontId="18" fillId="0" borderId="50" xfId="0" applyFont="1" applyBorder="1" applyAlignment="1">
      <alignment horizontal="left" vertical="center"/>
    </xf>
    <xf numFmtId="0" fontId="21" fillId="0" borderId="1" xfId="0" applyFont="1" applyBorder="1" applyAlignment="1">
      <alignment vertical="center"/>
    </xf>
    <xf numFmtId="3" fontId="21" fillId="0" borderId="1" xfId="0" applyNumberFormat="1" applyFont="1" applyBorder="1" applyAlignment="1">
      <alignment horizontal="right" vertical="center"/>
    </xf>
    <xf numFmtId="170" fontId="21" fillId="0" borderId="1" xfId="0" applyNumberFormat="1" applyFont="1" applyBorder="1" applyAlignment="1">
      <alignment horizontal="right" vertical="center" wrapText="1"/>
    </xf>
    <xf numFmtId="0" fontId="17" fillId="11" borderId="0" xfId="0" applyFont="1" applyFill="1" applyAlignment="1">
      <alignment vertical="center"/>
    </xf>
    <xf numFmtId="3" fontId="17" fillId="11" borderId="0" xfId="0" applyNumberFormat="1" applyFont="1" applyFill="1" applyAlignment="1">
      <alignment horizontal="right" vertical="center" wrapText="1"/>
    </xf>
    <xf numFmtId="3" fontId="17" fillId="11" borderId="0" xfId="0" applyNumberFormat="1" applyFont="1" applyFill="1" applyAlignment="1">
      <alignment horizontal="center" vertical="center"/>
    </xf>
    <xf numFmtId="168" fontId="17" fillId="11" borderId="0" xfId="0" applyNumberFormat="1" applyFont="1" applyFill="1" applyAlignment="1">
      <alignment horizontal="center" vertical="center" wrapText="1"/>
    </xf>
    <xf numFmtId="0" fontId="17" fillId="11" borderId="0" xfId="0" applyFont="1" applyFill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3" fontId="17" fillId="11" borderId="0" xfId="0" applyNumberFormat="1" applyFont="1" applyFill="1" applyAlignment="1">
      <alignment horizontal="center" vertical="center" wrapText="1"/>
    </xf>
    <xf numFmtId="0" fontId="18" fillId="0" borderId="1" xfId="0" applyFont="1" applyBorder="1" applyAlignment="1">
      <alignment vertical="center"/>
    </xf>
    <xf numFmtId="167" fontId="19" fillId="0" borderId="1" xfId="0" applyNumberFormat="1" applyFont="1" applyBorder="1" applyAlignment="1">
      <alignment horizontal="right" vertical="center"/>
    </xf>
    <xf numFmtId="171" fontId="19" fillId="0" borderId="1" xfId="0" applyNumberFormat="1" applyFont="1" applyBorder="1" applyAlignment="1">
      <alignment horizontal="right" vertical="center"/>
    </xf>
    <xf numFmtId="171" fontId="19" fillId="0" borderId="1" xfId="0" quotePrefix="1" applyNumberFormat="1" applyFont="1" applyBorder="1" applyAlignment="1">
      <alignment horizontal="right" vertical="center"/>
    </xf>
    <xf numFmtId="0" fontId="10" fillId="0" borderId="0" xfId="0" applyFont="1"/>
    <xf numFmtId="3" fontId="17" fillId="11" borderId="50" xfId="0" applyNumberFormat="1" applyFont="1" applyFill="1" applyBorder="1" applyAlignment="1">
      <alignment horizontal="right" vertical="center" wrapText="1"/>
    </xf>
    <xf numFmtId="3" fontId="17" fillId="11" borderId="47" xfId="0" applyNumberFormat="1" applyFont="1" applyFill="1" applyBorder="1" applyAlignment="1">
      <alignment horizontal="right" vertical="center"/>
    </xf>
    <xf numFmtId="3" fontId="17" fillId="11" borderId="0" xfId="0" applyNumberFormat="1" applyFont="1" applyFill="1" applyAlignment="1">
      <alignment horizontal="right" vertical="center"/>
    </xf>
    <xf numFmtId="0" fontId="8" fillId="0" borderId="0" xfId="1" applyFont="1" applyAlignment="1">
      <alignment wrapText="1"/>
    </xf>
    <xf numFmtId="0" fontId="0" fillId="0" borderId="1" xfId="0" applyBorder="1" applyAlignment="1">
      <alignment horizontal="center"/>
    </xf>
    <xf numFmtId="0" fontId="0" fillId="0" borderId="20" xfId="0" applyBorder="1" applyAlignment="1">
      <alignment horizontal="center"/>
    </xf>
    <xf numFmtId="167" fontId="0" fillId="3" borderId="0" xfId="0" applyNumberFormat="1" applyFill="1"/>
    <xf numFmtId="167" fontId="0" fillId="0" borderId="0" xfId="0" applyNumberFormat="1"/>
    <xf numFmtId="167" fontId="0" fillId="0" borderId="0" xfId="13" applyNumberFormat="1" applyFont="1" applyFill="1" applyAlignment="1">
      <alignment horizontal="right"/>
    </xf>
    <xf numFmtId="167" fontId="9" fillId="0" borderId="0" xfId="154" applyNumberFormat="1"/>
    <xf numFmtId="0" fontId="9" fillId="0" borderId="0" xfId="154"/>
    <xf numFmtId="167" fontId="9" fillId="0" borderId="0" xfId="10" applyNumberFormat="1"/>
    <xf numFmtId="0" fontId="0" fillId="0" borderId="0" xfId="0" applyAlignment="1">
      <alignment horizontal="center" wrapText="1"/>
    </xf>
    <xf numFmtId="0" fontId="0" fillId="0" borderId="64" xfId="0" applyBorder="1"/>
    <xf numFmtId="0" fontId="0" fillId="0" borderId="65" xfId="0" applyBorder="1"/>
    <xf numFmtId="0" fontId="0" fillId="0" borderId="66" xfId="0" applyBorder="1"/>
    <xf numFmtId="167" fontId="0" fillId="0" borderId="1" xfId="0" applyNumberFormat="1" applyBorder="1"/>
    <xf numFmtId="0" fontId="0" fillId="0" borderId="20" xfId="0" applyBorder="1" applyAlignment="1">
      <alignment horizontal="right"/>
    </xf>
    <xf numFmtId="0" fontId="0" fillId="0" borderId="21" xfId="0" applyBorder="1" applyAlignment="1">
      <alignment horizontal="right"/>
    </xf>
    <xf numFmtId="0" fontId="0" fillId="3" borderId="23" xfId="0" applyFill="1" applyBorder="1"/>
    <xf numFmtId="0" fontId="0" fillId="0" borderId="23" xfId="0" applyBorder="1" applyAlignment="1">
      <alignment horizontal="right"/>
    </xf>
    <xf numFmtId="0" fontId="0" fillId="0" borderId="69" xfId="0" applyBorder="1"/>
    <xf numFmtId="0" fontId="0" fillId="0" borderId="70" xfId="0" applyBorder="1"/>
    <xf numFmtId="0" fontId="0" fillId="0" borderId="71" xfId="0" applyBorder="1"/>
    <xf numFmtId="0" fontId="0" fillId="0" borderId="72" xfId="0" applyBorder="1"/>
    <xf numFmtId="0" fontId="0" fillId="0" borderId="71" xfId="0" applyBorder="1" applyAlignment="1">
      <alignment horizontal="center" wrapText="1"/>
    </xf>
    <xf numFmtId="0" fontId="0" fillId="0" borderId="72" xfId="0" applyBorder="1" applyAlignment="1">
      <alignment horizontal="center" wrapText="1"/>
    </xf>
    <xf numFmtId="0" fontId="0" fillId="0" borderId="31" xfId="0" applyBorder="1"/>
    <xf numFmtId="0" fontId="1" fillId="3" borderId="0" xfId="0" applyFont="1" applyFill="1" applyAlignment="1">
      <alignment horizontal="left"/>
    </xf>
    <xf numFmtId="1" fontId="1" fillId="3" borderId="0" xfId="0" applyNumberFormat="1" applyFont="1" applyFill="1" applyAlignment="1">
      <alignment horizontal="right"/>
    </xf>
    <xf numFmtId="9" fontId="0" fillId="0" borderId="1" xfId="0" applyNumberFormat="1" applyBorder="1"/>
    <xf numFmtId="9" fontId="0" fillId="0" borderId="21" xfId="0" applyNumberFormat="1" applyBorder="1"/>
    <xf numFmtId="165" fontId="1" fillId="0" borderId="1" xfId="0" applyNumberFormat="1" applyFont="1" applyBorder="1"/>
    <xf numFmtId="165" fontId="1" fillId="0" borderId="21" xfId="0" applyNumberFormat="1" applyFont="1" applyBorder="1"/>
    <xf numFmtId="0" fontId="1" fillId="3" borderId="0" xfId="0" applyFont="1" applyFill="1"/>
    <xf numFmtId="0" fontId="1" fillId="3" borderId="25" xfId="0" applyFont="1" applyFill="1" applyBorder="1"/>
    <xf numFmtId="0" fontId="0" fillId="3" borderId="20" xfId="0" applyFill="1" applyBorder="1" applyAlignment="1">
      <alignment horizontal="left"/>
    </xf>
    <xf numFmtId="0" fontId="1" fillId="3" borderId="22" xfId="0" applyFont="1" applyFill="1" applyBorder="1" applyAlignment="1">
      <alignment horizontal="left"/>
    </xf>
    <xf numFmtId="0" fontId="0" fillId="3" borderId="20" xfId="0" applyFill="1" applyBorder="1" applyAlignment="1">
      <alignment horizontal="left" indent="1"/>
    </xf>
    <xf numFmtId="0" fontId="1" fillId="3" borderId="20" xfId="0" applyFont="1" applyFill="1" applyBorder="1" applyAlignment="1">
      <alignment horizontal="left"/>
    </xf>
    <xf numFmtId="0" fontId="0" fillId="0" borderId="21" xfId="0" applyBorder="1" applyAlignment="1">
      <alignment horizontal="center"/>
    </xf>
    <xf numFmtId="0" fontId="35" fillId="3" borderId="1" xfId="0" applyFont="1" applyFill="1" applyBorder="1"/>
    <xf numFmtId="0" fontId="35" fillId="3" borderId="21" xfId="0" applyFont="1" applyFill="1" applyBorder="1"/>
    <xf numFmtId="0" fontId="35" fillId="0" borderId="1" xfId="0" applyFont="1" applyBorder="1"/>
    <xf numFmtId="0" fontId="35" fillId="0" borderId="21" xfId="0" applyFont="1" applyBorder="1"/>
    <xf numFmtId="1" fontId="35" fillId="45" borderId="23" xfId="0" applyNumberFormat="1" applyFont="1" applyFill="1" applyBorder="1" applyAlignment="1">
      <alignment horizontal="right"/>
    </xf>
    <xf numFmtId="1" fontId="35" fillId="45" borderId="24" xfId="0" applyNumberFormat="1" applyFont="1" applyFill="1" applyBorder="1" applyAlignment="1">
      <alignment horizontal="right"/>
    </xf>
    <xf numFmtId="0" fontId="63" fillId="0" borderId="31" xfId="0" applyFont="1" applyBorder="1"/>
    <xf numFmtId="167" fontId="61" fillId="0" borderId="1" xfId="0" applyNumberFormat="1" applyFont="1" applyBorder="1"/>
    <xf numFmtId="167" fontId="62" fillId="0" borderId="1" xfId="0" applyNumberFormat="1" applyFont="1" applyBorder="1"/>
    <xf numFmtId="0" fontId="1" fillId="0" borderId="1" xfId="0" applyFont="1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73" xfId="0" applyBorder="1"/>
    <xf numFmtId="0" fontId="0" fillId="0" borderId="74" xfId="0" applyBorder="1"/>
    <xf numFmtId="0" fontId="0" fillId="0" borderId="15" xfId="0" applyBorder="1" applyAlignment="1">
      <alignment horizontal="center"/>
    </xf>
    <xf numFmtId="167" fontId="0" fillId="0" borderId="15" xfId="0" applyNumberFormat="1" applyBorder="1"/>
    <xf numFmtId="0" fontId="0" fillId="3" borderId="15" xfId="0" applyFill="1" applyBorder="1"/>
    <xf numFmtId="0" fontId="0" fillId="0" borderId="76" xfId="0" applyBorder="1"/>
    <xf numFmtId="0" fontId="0" fillId="0" borderId="77" xfId="0" applyBorder="1"/>
    <xf numFmtId="0" fontId="0" fillId="0" borderId="67" xfId="0" applyBorder="1"/>
    <xf numFmtId="0" fontId="0" fillId="3" borderId="22" xfId="0" applyFill="1" applyBorder="1"/>
    <xf numFmtId="0" fontId="0" fillId="3" borderId="24" xfId="0" applyFill="1" applyBorder="1"/>
    <xf numFmtId="0" fontId="0" fillId="0" borderId="24" xfId="0" applyBorder="1" applyAlignment="1">
      <alignment horizontal="right"/>
    </xf>
    <xf numFmtId="0" fontId="1" fillId="0" borderId="25" xfId="0" applyFont="1" applyBorder="1"/>
    <xf numFmtId="0" fontId="1" fillId="0" borderId="26" xfId="0" applyFont="1" applyBorder="1" applyAlignment="1">
      <alignment horizontal="right"/>
    </xf>
    <xf numFmtId="0" fontId="1" fillId="0" borderId="27" xfId="0" applyFont="1" applyBorder="1" applyAlignment="1">
      <alignment horizontal="right"/>
    </xf>
    <xf numFmtId="0" fontId="0" fillId="0" borderId="20" xfId="0" applyBorder="1" applyAlignment="1">
      <alignment horizontal="left"/>
    </xf>
    <xf numFmtId="167" fontId="0" fillId="0" borderId="21" xfId="0" applyNumberFormat="1" applyBorder="1"/>
    <xf numFmtId="0" fontId="0" fillId="0" borderId="22" xfId="0" applyBorder="1" applyAlignment="1">
      <alignment horizontal="left"/>
    </xf>
    <xf numFmtId="167" fontId="0" fillId="0" borderId="23" xfId="0" applyNumberFormat="1" applyBorder="1"/>
    <xf numFmtId="167" fontId="0" fillId="0" borderId="24" xfId="0" applyNumberFormat="1" applyBorder="1"/>
    <xf numFmtId="0" fontId="1" fillId="0" borderId="26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0" xfId="0" applyFont="1" applyBorder="1" applyAlignment="1">
      <alignment horizontal="left" wrapText="1"/>
    </xf>
    <xf numFmtId="0" fontId="0" fillId="0" borderId="20" xfId="0" applyBorder="1" applyAlignment="1">
      <alignment wrapText="1"/>
    </xf>
    <xf numFmtId="167" fontId="62" fillId="0" borderId="21" xfId="0" applyNumberFormat="1" applyFont="1" applyBorder="1"/>
    <xf numFmtId="167" fontId="61" fillId="0" borderId="21" xfId="0" applyNumberFormat="1" applyFont="1" applyBorder="1"/>
    <xf numFmtId="0" fontId="0" fillId="0" borderId="22" xfId="0" applyBorder="1" applyAlignment="1">
      <alignment wrapText="1"/>
    </xf>
    <xf numFmtId="167" fontId="61" fillId="0" borderId="23" xfId="0" applyNumberFormat="1" applyFont="1" applyBorder="1"/>
    <xf numFmtId="167" fontId="61" fillId="0" borderId="24" xfId="0" applyNumberFormat="1" applyFont="1" applyBorder="1"/>
    <xf numFmtId="0" fontId="11" fillId="46" borderId="1" xfId="0" applyFont="1" applyFill="1" applyBorder="1"/>
    <xf numFmtId="0" fontId="0" fillId="46" borderId="1" xfId="0" applyFill="1" applyBorder="1"/>
    <xf numFmtId="0" fontId="0" fillId="0" borderId="1" xfId="0" quotePrefix="1" applyBorder="1" applyAlignment="1">
      <alignment horizontal="center"/>
    </xf>
    <xf numFmtId="167" fontId="0" fillId="0" borderId="20" xfId="0" applyNumberFormat="1" applyBorder="1"/>
    <xf numFmtId="167" fontId="11" fillId="46" borderId="20" xfId="0" applyNumberFormat="1" applyFont="1" applyFill="1" applyBorder="1"/>
    <xf numFmtId="0" fontId="11" fillId="46" borderId="21" xfId="0" applyFont="1" applyFill="1" applyBorder="1"/>
    <xf numFmtId="0" fontId="0" fillId="46" borderId="21" xfId="0" applyFill="1" applyBorder="1"/>
    <xf numFmtId="167" fontId="0" fillId="46" borderId="20" xfId="0" applyNumberFormat="1" applyFill="1" applyBorder="1"/>
    <xf numFmtId="167" fontId="0" fillId="0" borderId="22" xfId="0" applyNumberFormat="1" applyBorder="1"/>
    <xf numFmtId="167" fontId="11" fillId="47" borderId="20" xfId="0" applyNumberFormat="1" applyFont="1" applyFill="1" applyBorder="1"/>
    <xf numFmtId="167" fontId="11" fillId="47" borderId="1" xfId="0" applyNumberFormat="1" applyFont="1" applyFill="1" applyBorder="1"/>
    <xf numFmtId="0" fontId="11" fillId="47" borderId="21" xfId="0" applyFont="1" applyFill="1" applyBorder="1"/>
    <xf numFmtId="0" fontId="0" fillId="47" borderId="21" xfId="0" applyFill="1" applyBorder="1"/>
    <xf numFmtId="167" fontId="0" fillId="47" borderId="20" xfId="0" applyNumberFormat="1" applyFill="1" applyBorder="1"/>
    <xf numFmtId="167" fontId="0" fillId="47" borderId="1" xfId="0" applyNumberFormat="1" applyFill="1" applyBorder="1"/>
    <xf numFmtId="167" fontId="0" fillId="47" borderId="23" xfId="0" applyNumberFormat="1" applyFill="1" applyBorder="1"/>
    <xf numFmtId="167" fontId="0" fillId="47" borderId="22" xfId="0" applyNumberFormat="1" applyFill="1" applyBorder="1"/>
    <xf numFmtId="0" fontId="0" fillId="47" borderId="23" xfId="0" applyFill="1" applyBorder="1"/>
    <xf numFmtId="0" fontId="0" fillId="47" borderId="24" xfId="0" applyFill="1" applyBorder="1"/>
    <xf numFmtId="0" fontId="0" fillId="0" borderId="15" xfId="0" applyBorder="1" applyAlignment="1">
      <alignment horizontal="right"/>
    </xf>
    <xf numFmtId="0" fontId="11" fillId="0" borderId="20" xfId="0" applyFont="1" applyBorder="1"/>
    <xf numFmtId="0" fontId="11" fillId="0" borderId="1" xfId="0" applyFont="1" applyBorder="1"/>
    <xf numFmtId="0" fontId="11" fillId="0" borderId="21" xfId="0" applyFont="1" applyBorder="1"/>
    <xf numFmtId="0" fontId="11" fillId="0" borderId="66" xfId="0" applyFont="1" applyBorder="1"/>
    <xf numFmtId="0" fontId="8" fillId="0" borderId="0" xfId="1" applyFont="1" applyAlignment="1">
      <alignment horizontal="center" wrapText="1"/>
    </xf>
    <xf numFmtId="0" fontId="0" fillId="0" borderId="84" xfId="0" applyBorder="1"/>
    <xf numFmtId="0" fontId="0" fillId="0" borderId="0" xfId="0" applyAlignment="1">
      <alignment horizontal="center"/>
    </xf>
    <xf numFmtId="0" fontId="0" fillId="3" borderId="73" xfId="0" applyFill="1" applyBorder="1"/>
    <xf numFmtId="0" fontId="0" fillId="3" borderId="83" xfId="0" applyFill="1" applyBorder="1"/>
    <xf numFmtId="0" fontId="0" fillId="0" borderId="85" xfId="0" applyBorder="1"/>
    <xf numFmtId="0" fontId="0" fillId="45" borderId="11" xfId="0" applyFill="1" applyBorder="1"/>
    <xf numFmtId="165" fontId="0" fillId="45" borderId="12" xfId="0" applyNumberFormat="1" applyFill="1" applyBorder="1"/>
    <xf numFmtId="165" fontId="0" fillId="45" borderId="86" xfId="0" applyNumberFormat="1" applyFill="1" applyBorder="1"/>
    <xf numFmtId="0" fontId="0" fillId="3" borderId="1" xfId="0" applyFill="1" applyBorder="1"/>
    <xf numFmtId="168" fontId="0" fillId="0" borderId="8" xfId="0" applyNumberFormat="1" applyBorder="1"/>
    <xf numFmtId="168" fontId="0" fillId="0" borderId="85" xfId="0" applyNumberFormat="1" applyBorder="1"/>
    <xf numFmtId="168" fontId="0" fillId="0" borderId="1" xfId="0" applyNumberFormat="1" applyBorder="1"/>
    <xf numFmtId="168" fontId="0" fillId="0" borderId="15" xfId="0" applyNumberFormat="1" applyBorder="1"/>
    <xf numFmtId="168" fontId="0" fillId="3" borderId="1" xfId="0" applyNumberFormat="1" applyFill="1" applyBorder="1"/>
    <xf numFmtId="0" fontId="0" fillId="0" borderId="87" xfId="0" applyBorder="1"/>
    <xf numFmtId="0" fontId="0" fillId="0" borderId="88" xfId="0" applyBorder="1"/>
    <xf numFmtId="165" fontId="0" fillId="45" borderId="89" xfId="0" applyNumberFormat="1" applyFill="1" applyBorder="1"/>
    <xf numFmtId="168" fontId="0" fillId="0" borderId="87" xfId="0" applyNumberFormat="1" applyBorder="1"/>
    <xf numFmtId="168" fontId="0" fillId="0" borderId="88" xfId="0" applyNumberFormat="1" applyBorder="1"/>
    <xf numFmtId="168" fontId="0" fillId="3" borderId="88" xfId="0" applyNumberFormat="1" applyFill="1" applyBorder="1"/>
    <xf numFmtId="0" fontId="7" fillId="0" borderId="71" xfId="1" applyFont="1" applyBorder="1" applyAlignment="1">
      <alignment horizontal="left"/>
    </xf>
    <xf numFmtId="3" fontId="65" fillId="0" borderId="1" xfId="0" applyNumberFormat="1" applyFont="1" applyBorder="1" applyAlignment="1">
      <alignment horizontal="right" vertical="center"/>
    </xf>
    <xf numFmtId="3" fontId="65" fillId="0" borderId="29" xfId="0" applyNumberFormat="1" applyFont="1" applyBorder="1" applyAlignment="1">
      <alignment horizontal="right" vertical="center"/>
    </xf>
    <xf numFmtId="0" fontId="2" fillId="2" borderId="92" xfId="0" applyFont="1" applyFill="1" applyBorder="1" applyAlignment="1">
      <alignment horizontal="center" vertical="center" wrapText="1"/>
    </xf>
    <xf numFmtId="0" fontId="65" fillId="0" borderId="94" xfId="0" applyFont="1" applyBorder="1" applyAlignment="1">
      <alignment vertical="center"/>
    </xf>
    <xf numFmtId="3" fontId="65" fillId="0" borderId="95" xfId="0" applyNumberFormat="1" applyFont="1" applyBorder="1" applyAlignment="1">
      <alignment horizontal="right" vertical="center"/>
    </xf>
    <xf numFmtId="0" fontId="65" fillId="0" borderId="96" xfId="0" applyFont="1" applyBorder="1" applyAlignment="1">
      <alignment vertical="center"/>
    </xf>
    <xf numFmtId="3" fontId="65" fillId="0" borderId="88" xfId="0" applyNumberFormat="1" applyFont="1" applyBorder="1" applyAlignment="1">
      <alignment horizontal="right" vertical="center"/>
    </xf>
    <xf numFmtId="0" fontId="65" fillId="0" borderId="97" xfId="0" applyFont="1" applyBorder="1" applyAlignment="1">
      <alignment vertical="center"/>
    </xf>
    <xf numFmtId="3" fontId="65" fillId="0" borderId="98" xfId="0" applyNumberFormat="1" applyFont="1" applyBorder="1" applyAlignment="1">
      <alignment horizontal="right" vertical="center"/>
    </xf>
    <xf numFmtId="3" fontId="65" fillId="0" borderId="99" xfId="0" applyNumberFormat="1" applyFont="1" applyBorder="1" applyAlignment="1">
      <alignment horizontal="right" vertical="center"/>
    </xf>
    <xf numFmtId="3" fontId="65" fillId="0" borderId="94" xfId="0" applyNumberFormat="1" applyFont="1" applyBorder="1" applyAlignment="1">
      <alignment horizontal="right" vertical="center"/>
    </xf>
    <xf numFmtId="3" fontId="65" fillId="0" borderId="96" xfId="0" applyNumberFormat="1" applyFont="1" applyBorder="1" applyAlignment="1">
      <alignment horizontal="right" vertical="center"/>
    </xf>
    <xf numFmtId="3" fontId="65" fillId="0" borderId="97" xfId="0" applyNumberFormat="1" applyFont="1" applyBorder="1" applyAlignment="1">
      <alignment horizontal="right" vertical="center"/>
    </xf>
    <xf numFmtId="0" fontId="7" fillId="0" borderId="25" xfId="1" applyFont="1" applyBorder="1" applyAlignment="1">
      <alignment horizontal="left"/>
    </xf>
    <xf numFmtId="165" fontId="7" fillId="0" borderId="26" xfId="1" applyNumberFormat="1" applyFont="1" applyBorder="1"/>
    <xf numFmtId="165" fontId="7" fillId="0" borderId="1" xfId="1" applyNumberFormat="1" applyFont="1" applyBorder="1"/>
    <xf numFmtId="165" fontId="7" fillId="0" borderId="21" xfId="1" applyNumberFormat="1" applyFont="1" applyBorder="1"/>
    <xf numFmtId="165" fontId="7" fillId="0" borderId="27" xfId="1" applyNumberFormat="1" applyFont="1" applyBorder="1"/>
    <xf numFmtId="0" fontId="2" fillId="2" borderId="102" xfId="0" applyFont="1" applyFill="1" applyBorder="1" applyAlignment="1">
      <alignment horizontal="center" vertical="center" wrapText="1"/>
    </xf>
    <xf numFmtId="0" fontId="2" fillId="2" borderId="103" xfId="0" applyFont="1" applyFill="1" applyBorder="1" applyAlignment="1">
      <alignment horizontal="center" vertical="center" wrapText="1"/>
    </xf>
    <xf numFmtId="165" fontId="7" fillId="0" borderId="23" xfId="1" applyNumberFormat="1" applyFont="1" applyBorder="1"/>
    <xf numFmtId="165" fontId="7" fillId="0" borderId="24" xfId="1" applyNumberFormat="1" applyFont="1" applyBorder="1"/>
    <xf numFmtId="166" fontId="7" fillId="0" borderId="104" xfId="1" applyNumberFormat="1" applyFont="1" applyBorder="1"/>
    <xf numFmtId="166" fontId="7" fillId="0" borderId="105" xfId="1" applyNumberFormat="1" applyFont="1" applyBorder="1"/>
    <xf numFmtId="0" fontId="27" fillId="0" borderId="25" xfId="0" applyFont="1" applyBorder="1"/>
    <xf numFmtId="0" fontId="27" fillId="0" borderId="20" xfId="0" applyFont="1" applyBorder="1"/>
    <xf numFmtId="0" fontId="27" fillId="0" borderId="1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7" fillId="0" borderId="16" xfId="0" applyFont="1" applyBorder="1"/>
    <xf numFmtId="0" fontId="27" fillId="0" borderId="76" xfId="0" applyFont="1" applyBorder="1"/>
    <xf numFmtId="0" fontId="27" fillId="0" borderId="20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76" xfId="0" applyFont="1" applyBorder="1" applyAlignment="1">
      <alignment horizontal="center"/>
    </xf>
    <xf numFmtId="0" fontId="27" fillId="0" borderId="1" xfId="0" applyFont="1" applyBorder="1"/>
    <xf numFmtId="0" fontId="27" fillId="0" borderId="15" xfId="0" applyFont="1" applyBorder="1"/>
    <xf numFmtId="0" fontId="27" fillId="0" borderId="21" xfId="0" applyFont="1" applyBorder="1"/>
    <xf numFmtId="0" fontId="27" fillId="0" borderId="66" xfId="0" applyFont="1" applyBorder="1"/>
    <xf numFmtId="0" fontId="27" fillId="0" borderId="84" xfId="0" applyFont="1" applyBorder="1"/>
    <xf numFmtId="0" fontId="27" fillId="0" borderId="66" xfId="0" applyFont="1" applyBorder="1" applyAlignment="1">
      <alignment horizontal="center"/>
    </xf>
    <xf numFmtId="0" fontId="0" fillId="44" borderId="66" xfId="0" applyFill="1" applyBorder="1"/>
    <xf numFmtId="0" fontId="27" fillId="0" borderId="108" xfId="0" applyFont="1" applyBorder="1" applyAlignment="1">
      <alignment horizontal="center"/>
    </xf>
    <xf numFmtId="0" fontId="27" fillId="0" borderId="109" xfId="0" applyFont="1" applyBorder="1" applyAlignment="1">
      <alignment horizontal="center"/>
    </xf>
    <xf numFmtId="0" fontId="0" fillId="0" borderId="108" xfId="0" applyBorder="1"/>
    <xf numFmtId="0" fontId="0" fillId="0" borderId="109" xfId="0" applyBorder="1"/>
    <xf numFmtId="0" fontId="0" fillId="44" borderId="108" xfId="0" applyFill="1" applyBorder="1"/>
    <xf numFmtId="0" fontId="0" fillId="0" borderId="110" xfId="0" applyBorder="1"/>
    <xf numFmtId="0" fontId="0" fillId="0" borderId="111" xfId="0" applyBorder="1"/>
    <xf numFmtId="1" fontId="27" fillId="0" borderId="1" xfId="0" applyNumberFormat="1" applyFont="1" applyBorder="1" applyAlignment="1">
      <alignment horizontal="center"/>
    </xf>
    <xf numFmtId="1" fontId="27" fillId="0" borderId="20" xfId="0" applyNumberFormat="1" applyFont="1" applyBorder="1" applyAlignment="1">
      <alignment horizontal="center"/>
    </xf>
    <xf numFmtId="0" fontId="27" fillId="0" borderId="68" xfId="0" applyFont="1" applyBorder="1" applyAlignment="1">
      <alignment horizontal="center"/>
    </xf>
    <xf numFmtId="0" fontId="27" fillId="0" borderId="69" xfId="0" applyFont="1" applyBorder="1" applyAlignment="1">
      <alignment horizontal="center"/>
    </xf>
    <xf numFmtId="0" fontId="27" fillId="0" borderId="26" xfId="0" applyFont="1" applyBorder="1" applyAlignment="1">
      <alignment horizontal="center"/>
    </xf>
    <xf numFmtId="0" fontId="27" fillId="0" borderId="27" xfId="0" applyFont="1" applyBorder="1" applyAlignment="1">
      <alignment horizontal="center"/>
    </xf>
    <xf numFmtId="0" fontId="27" fillId="0" borderId="25" xfId="0" applyFont="1" applyBorder="1" applyAlignment="1">
      <alignment horizontal="center"/>
    </xf>
    <xf numFmtId="0" fontId="27" fillId="3" borderId="25" xfId="0" applyFont="1" applyFill="1" applyBorder="1"/>
    <xf numFmtId="0" fontId="27" fillId="3" borderId="26" xfId="0" applyFont="1" applyFill="1" applyBorder="1" applyAlignment="1">
      <alignment horizontal="center"/>
    </xf>
    <xf numFmtId="0" fontId="27" fillId="3" borderId="27" xfId="0" applyFont="1" applyFill="1" applyBorder="1" applyAlignment="1">
      <alignment horizontal="center"/>
    </xf>
    <xf numFmtId="0" fontId="1" fillId="3" borderId="33" xfId="0" applyFont="1" applyFill="1" applyBorder="1"/>
    <xf numFmtId="0" fontId="27" fillId="3" borderId="29" xfId="0" applyFont="1" applyFill="1" applyBorder="1" applyAlignment="1">
      <alignment horizontal="center"/>
    </xf>
    <xf numFmtId="0" fontId="27" fillId="3" borderId="34" xfId="0" applyFont="1" applyFill="1" applyBorder="1" applyAlignment="1">
      <alignment horizontal="center"/>
    </xf>
    <xf numFmtId="1" fontId="1" fillId="3" borderId="23" xfId="0" applyNumberFormat="1" applyFont="1" applyFill="1" applyBorder="1" applyAlignment="1">
      <alignment horizontal="right"/>
    </xf>
    <xf numFmtId="1" fontId="1" fillId="3" borderId="24" xfId="0" applyNumberFormat="1" applyFont="1" applyFill="1" applyBorder="1" applyAlignment="1">
      <alignment horizontal="right"/>
    </xf>
    <xf numFmtId="0" fontId="1" fillId="3" borderId="0" xfId="0" applyFont="1" applyFill="1" applyAlignment="1">
      <alignment horizontal="left" indent="1"/>
    </xf>
    <xf numFmtId="9" fontId="1" fillId="3" borderId="23" xfId="0" applyNumberFormat="1" applyFont="1" applyFill="1" applyBorder="1" applyAlignment="1">
      <alignment horizontal="right"/>
    </xf>
    <xf numFmtId="9" fontId="1" fillId="3" borderId="24" xfId="0" applyNumberFormat="1" applyFont="1" applyFill="1" applyBorder="1" applyAlignment="1">
      <alignment horizontal="right"/>
    </xf>
    <xf numFmtId="0" fontId="27" fillId="0" borderId="17" xfId="0" applyFont="1" applyBorder="1" applyAlignment="1">
      <alignment horizontal="center"/>
    </xf>
    <xf numFmtId="0" fontId="27" fillId="0" borderId="67" xfId="0" applyFont="1" applyBorder="1" applyAlignment="1">
      <alignment horizontal="center"/>
    </xf>
    <xf numFmtId="0" fontId="27" fillId="0" borderId="67" xfId="0" applyFont="1" applyBorder="1" applyAlignment="1">
      <alignment horizontal="center" wrapText="1"/>
    </xf>
    <xf numFmtId="0" fontId="27" fillId="0" borderId="25" xfId="0" applyFont="1" applyBorder="1" applyAlignment="1">
      <alignment horizontal="center" wrapText="1"/>
    </xf>
    <xf numFmtId="0" fontId="27" fillId="0" borderId="18" xfId="0" applyFont="1" applyBorder="1" applyAlignment="1">
      <alignment horizontal="center"/>
    </xf>
    <xf numFmtId="3" fontId="0" fillId="0" borderId="17" xfId="0" applyNumberFormat="1" applyBorder="1"/>
    <xf numFmtId="3" fontId="0" fillId="0" borderId="15" xfId="0" applyNumberFormat="1" applyBorder="1"/>
    <xf numFmtId="3" fontId="1" fillId="0" borderId="28" xfId="0" applyNumberFormat="1" applyFont="1" applyBorder="1"/>
    <xf numFmtId="0" fontId="2" fillId="2" borderId="67" xfId="0" applyFont="1" applyFill="1" applyBorder="1" applyAlignment="1">
      <alignment vertical="center" wrapText="1"/>
    </xf>
    <xf numFmtId="0" fontId="2" fillId="2" borderId="18" xfId="0" applyFont="1" applyFill="1" applyBorder="1" applyAlignment="1">
      <alignment vertical="center" wrapText="1"/>
    </xf>
    <xf numFmtId="0" fontId="2" fillId="2" borderId="19" xfId="0" applyFont="1" applyFill="1" applyBorder="1" applyAlignment="1">
      <alignment vertical="center" wrapText="1"/>
    </xf>
    <xf numFmtId="0" fontId="0" fillId="0" borderId="113" xfId="0" applyBorder="1"/>
    <xf numFmtId="0" fontId="1" fillId="3" borderId="11" xfId="0" applyFont="1" applyFill="1" applyBorder="1"/>
    <xf numFmtId="165" fontId="1" fillId="3" borderId="12" xfId="0" applyNumberFormat="1" applyFont="1" applyFill="1" applyBorder="1"/>
    <xf numFmtId="165" fontId="1" fillId="3" borderId="86" xfId="0" applyNumberFormat="1" applyFont="1" applyFill="1" applyBorder="1"/>
    <xf numFmtId="165" fontId="1" fillId="3" borderId="88" xfId="0" applyNumberFormat="1" applyFont="1" applyFill="1" applyBorder="1"/>
    <xf numFmtId="165" fontId="1" fillId="3" borderId="89" xfId="0" applyNumberFormat="1" applyFont="1" applyFill="1" applyBorder="1"/>
    <xf numFmtId="3" fontId="65" fillId="0" borderId="114" xfId="0" applyNumberFormat="1" applyFont="1" applyBorder="1" applyAlignment="1">
      <alignment horizontal="right" vertical="center"/>
    </xf>
    <xf numFmtId="3" fontId="65" fillId="0" borderId="118" xfId="0" applyNumberFormat="1" applyFont="1" applyBorder="1" applyAlignment="1">
      <alignment horizontal="right" vertical="center"/>
    </xf>
    <xf numFmtId="3" fontId="65" fillId="0" borderId="15" xfId="0" applyNumberFormat="1" applyFont="1" applyBorder="1" applyAlignment="1">
      <alignment horizontal="right" vertical="center"/>
    </xf>
    <xf numFmtId="3" fontId="65" fillId="0" borderId="119" xfId="0" applyNumberFormat="1" applyFont="1" applyBorder="1" applyAlignment="1">
      <alignment horizontal="right" vertical="center"/>
    </xf>
    <xf numFmtId="0" fontId="2" fillId="2" borderId="120" xfId="0" applyFont="1" applyFill="1" applyBorder="1" applyAlignment="1">
      <alignment horizontal="center" vertical="center" wrapText="1"/>
    </xf>
    <xf numFmtId="0" fontId="2" fillId="2" borderId="121" xfId="0" applyFont="1" applyFill="1" applyBorder="1" applyAlignment="1">
      <alignment horizontal="center" vertical="center" wrapText="1"/>
    </xf>
    <xf numFmtId="0" fontId="66" fillId="2" borderId="122" xfId="0" applyFont="1" applyFill="1" applyBorder="1" applyAlignment="1">
      <alignment horizontal="center" vertical="center" wrapText="1"/>
    </xf>
    <xf numFmtId="0" fontId="64" fillId="0" borderId="0" xfId="0" applyFont="1" applyAlignment="1">
      <alignment vertical="center" wrapText="1"/>
    </xf>
    <xf numFmtId="0" fontId="66" fillId="2" borderId="123" xfId="0" applyFont="1" applyFill="1" applyBorder="1" applyAlignment="1">
      <alignment horizontal="center" vertical="center" wrapText="1"/>
    </xf>
    <xf numFmtId="0" fontId="66" fillId="2" borderId="124" xfId="0" applyFont="1" applyFill="1" applyBorder="1" applyAlignment="1">
      <alignment horizontal="center" vertical="center" wrapText="1"/>
    </xf>
    <xf numFmtId="0" fontId="66" fillId="2" borderId="125" xfId="0" applyFont="1" applyFill="1" applyBorder="1" applyAlignment="1">
      <alignment horizontal="center" vertical="center" wrapText="1"/>
    </xf>
    <xf numFmtId="0" fontId="66" fillId="2" borderId="126" xfId="0" applyFont="1" applyFill="1" applyBorder="1" applyAlignment="1">
      <alignment horizontal="center" vertical="center" wrapText="1"/>
    </xf>
    <xf numFmtId="0" fontId="66" fillId="2" borderId="127" xfId="0" applyFont="1" applyFill="1" applyBorder="1" applyAlignment="1">
      <alignment horizontal="center" vertical="center" wrapText="1"/>
    </xf>
    <xf numFmtId="0" fontId="16" fillId="2" borderId="128" xfId="0" applyFont="1" applyFill="1" applyBorder="1" applyAlignment="1">
      <alignment vertical="center"/>
    </xf>
    <xf numFmtId="0" fontId="16" fillId="2" borderId="129" xfId="0" applyFont="1" applyFill="1" applyBorder="1" applyAlignment="1">
      <alignment horizontal="right" vertical="center"/>
    </xf>
    <xf numFmtId="0" fontId="63" fillId="2" borderId="129" xfId="0" applyFont="1" applyFill="1" applyBorder="1" applyAlignment="1">
      <alignment horizontal="right" vertical="center"/>
    </xf>
    <xf numFmtId="165" fontId="16" fillId="2" borderId="129" xfId="0" applyNumberFormat="1" applyFont="1" applyFill="1" applyBorder="1" applyAlignment="1">
      <alignment horizontal="right" vertical="center"/>
    </xf>
    <xf numFmtId="167" fontId="16" fillId="2" borderId="130" xfId="0" applyNumberFormat="1" applyFont="1" applyFill="1" applyBorder="1" applyAlignment="1">
      <alignment horizontal="right" vertical="center"/>
    </xf>
    <xf numFmtId="0" fontId="16" fillId="2" borderId="9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right" vertical="center"/>
    </xf>
    <xf numFmtId="0" fontId="63" fillId="2" borderId="1" xfId="0" applyFont="1" applyFill="1" applyBorder="1" applyAlignment="1">
      <alignment horizontal="right" vertical="center"/>
    </xf>
    <xf numFmtId="3" fontId="16" fillId="2" borderId="1" xfId="0" applyNumberFormat="1" applyFont="1" applyFill="1" applyBorder="1" applyAlignment="1">
      <alignment horizontal="right" vertical="center"/>
    </xf>
    <xf numFmtId="165" fontId="16" fillId="2" borderId="1" xfId="0" applyNumberFormat="1" applyFont="1" applyFill="1" applyBorder="1" applyAlignment="1">
      <alignment horizontal="right" vertical="center"/>
    </xf>
    <xf numFmtId="167" fontId="16" fillId="2" borderId="10" xfId="0" applyNumberFormat="1" applyFont="1" applyFill="1" applyBorder="1" applyAlignment="1">
      <alignment horizontal="right" vertical="center"/>
    </xf>
    <xf numFmtId="3" fontId="63" fillId="2" borderId="1" xfId="0" applyNumberFormat="1" applyFont="1" applyFill="1" applyBorder="1" applyAlignment="1">
      <alignment horizontal="right" vertical="center"/>
    </xf>
    <xf numFmtId="0" fontId="63" fillId="2" borderId="9" xfId="0" applyFont="1" applyFill="1" applyBorder="1" applyAlignment="1">
      <alignment vertical="center" wrapText="1"/>
    </xf>
    <xf numFmtId="165" fontId="63" fillId="2" borderId="1" xfId="0" applyNumberFormat="1" applyFont="1" applyFill="1" applyBorder="1" applyAlignment="1">
      <alignment horizontal="right" vertical="center"/>
    </xf>
    <xf numFmtId="0" fontId="63" fillId="2" borderId="9" xfId="0" applyFont="1" applyFill="1" applyBorder="1" applyAlignment="1">
      <alignment vertical="center"/>
    </xf>
    <xf numFmtId="0" fontId="63" fillId="2" borderId="11" xfId="0" applyFont="1" applyFill="1" applyBorder="1" applyAlignment="1">
      <alignment vertical="center"/>
    </xf>
    <xf numFmtId="3" fontId="63" fillId="2" borderId="12" xfId="0" applyNumberFormat="1" applyFont="1" applyFill="1" applyBorder="1" applyAlignment="1">
      <alignment horizontal="right" vertical="center"/>
    </xf>
    <xf numFmtId="165" fontId="63" fillId="2" borderId="12" xfId="0" applyNumberFormat="1" applyFont="1" applyFill="1" applyBorder="1" applyAlignment="1">
      <alignment horizontal="right" vertical="center"/>
    </xf>
    <xf numFmtId="167" fontId="63" fillId="2" borderId="10" xfId="0" applyNumberFormat="1" applyFont="1" applyFill="1" applyBorder="1" applyAlignment="1">
      <alignment horizontal="right" vertical="center"/>
    </xf>
    <xf numFmtId="167" fontId="63" fillId="2" borderId="13" xfId="0" applyNumberFormat="1" applyFont="1" applyFill="1" applyBorder="1" applyAlignment="1">
      <alignment horizontal="right" vertical="center"/>
    </xf>
    <xf numFmtId="0" fontId="21" fillId="0" borderId="0" xfId="0" applyFont="1" applyAlignment="1">
      <alignment vertical="center"/>
    </xf>
    <xf numFmtId="0" fontId="18" fillId="0" borderId="0" xfId="0" applyFont="1" applyAlignment="1">
      <alignment horizontal="right" vertical="center" wrapText="1"/>
    </xf>
    <xf numFmtId="0" fontId="20" fillId="0" borderId="0" xfId="0" applyFont="1"/>
    <xf numFmtId="0" fontId="17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170" fontId="17" fillId="0" borderId="0" xfId="0" applyNumberFormat="1" applyFont="1" applyAlignment="1">
      <alignment horizontal="right" vertical="center" wrapText="1"/>
    </xf>
    <xf numFmtId="0" fontId="18" fillId="0" borderId="134" xfId="0" applyFont="1" applyBorder="1" applyAlignment="1">
      <alignment horizontal="left" vertical="center"/>
    </xf>
    <xf numFmtId="0" fontId="21" fillId="0" borderId="134" xfId="0" applyFont="1" applyBorder="1" applyAlignment="1">
      <alignment vertical="center"/>
    </xf>
    <xf numFmtId="3" fontId="21" fillId="0" borderId="135" xfId="0" applyNumberFormat="1" applyFont="1" applyBorder="1" applyAlignment="1">
      <alignment horizontal="right" vertical="center" wrapText="1"/>
    </xf>
    <xf numFmtId="0" fontId="17" fillId="48" borderId="131" xfId="0" applyFont="1" applyFill="1" applyBorder="1" applyAlignment="1">
      <alignment horizontal="center"/>
    </xf>
    <xf numFmtId="0" fontId="17" fillId="48" borderId="132" xfId="0" applyFont="1" applyFill="1" applyBorder="1" applyAlignment="1">
      <alignment horizontal="center"/>
    </xf>
    <xf numFmtId="0" fontId="17" fillId="48" borderId="132" xfId="0" applyFont="1" applyFill="1" applyBorder="1"/>
    <xf numFmtId="170" fontId="17" fillId="48" borderId="133" xfId="0" applyNumberFormat="1" applyFont="1" applyFill="1" applyBorder="1" applyAlignment="1">
      <alignment horizontal="center"/>
    </xf>
    <xf numFmtId="0" fontId="17" fillId="48" borderId="134" xfId="0" applyFont="1" applyFill="1" applyBorder="1" applyAlignment="1">
      <alignment horizontal="center"/>
    </xf>
    <xf numFmtId="0" fontId="17" fillId="48" borderId="49" xfId="0" applyFont="1" applyFill="1" applyBorder="1" applyAlignment="1">
      <alignment horizontal="center"/>
    </xf>
    <xf numFmtId="170" fontId="17" fillId="48" borderId="135" xfId="0" applyNumberFormat="1" applyFont="1" applyFill="1" applyBorder="1" applyAlignment="1">
      <alignment horizontal="center"/>
    </xf>
    <xf numFmtId="0" fontId="17" fillId="48" borderId="134" xfId="0" applyFont="1" applyFill="1" applyBorder="1" applyAlignment="1">
      <alignment vertical="center"/>
    </xf>
    <xf numFmtId="3" fontId="17" fillId="48" borderId="49" xfId="0" applyNumberFormat="1" applyFont="1" applyFill="1" applyBorder="1" applyAlignment="1">
      <alignment horizontal="right" vertical="center"/>
    </xf>
    <xf numFmtId="3" fontId="17" fillId="48" borderId="135" xfId="0" applyNumberFormat="1" applyFont="1" applyFill="1" applyBorder="1" applyAlignment="1">
      <alignment horizontal="right" vertical="center"/>
    </xf>
    <xf numFmtId="0" fontId="17" fillId="48" borderId="136" xfId="0" applyFont="1" applyFill="1" applyBorder="1" applyAlignment="1">
      <alignment vertical="center"/>
    </xf>
    <xf numFmtId="3" fontId="17" fillId="48" borderId="137" xfId="0" applyNumberFormat="1" applyFont="1" applyFill="1" applyBorder="1" applyAlignment="1">
      <alignment horizontal="right" vertical="center"/>
    </xf>
    <xf numFmtId="3" fontId="17" fillId="48" borderId="138" xfId="0" applyNumberFormat="1" applyFont="1" applyFill="1" applyBorder="1" applyAlignment="1">
      <alignment horizontal="right" vertical="center"/>
    </xf>
    <xf numFmtId="0" fontId="67" fillId="3" borderId="0" xfId="0" applyFont="1" applyFill="1"/>
    <xf numFmtId="0" fontId="17" fillId="48" borderId="49" xfId="0" applyFont="1" applyFill="1" applyBorder="1"/>
    <xf numFmtId="165" fontId="21" fillId="0" borderId="63" xfId="0" applyNumberFormat="1" applyFont="1" applyBorder="1" applyAlignment="1">
      <alignment horizontal="right" vertical="center"/>
    </xf>
    <xf numFmtId="165" fontId="17" fillId="48" borderId="134" xfId="0" applyNumberFormat="1" applyFont="1" applyFill="1" applyBorder="1" applyAlignment="1">
      <alignment vertical="center"/>
    </xf>
    <xf numFmtId="0" fontId="68" fillId="49" borderId="16" xfId="211" applyFont="1" applyFill="1" applyBorder="1" applyAlignment="1">
      <alignment horizontal="left" vertical="top" wrapText="1"/>
    </xf>
    <xf numFmtId="0" fontId="69" fillId="49" borderId="142" xfId="211" applyFont="1" applyFill="1" applyBorder="1" applyAlignment="1">
      <alignment horizontal="left" vertical="top" wrapText="1"/>
    </xf>
    <xf numFmtId="1" fontId="69" fillId="49" borderId="143" xfId="211" applyNumberFormat="1" applyFont="1" applyFill="1" applyBorder="1" applyAlignment="1">
      <alignment horizontal="center" vertical="top" wrapText="1"/>
    </xf>
    <xf numFmtId="1" fontId="69" fillId="49" borderId="144" xfId="211" applyNumberFormat="1" applyFont="1" applyFill="1" applyBorder="1" applyAlignment="1">
      <alignment horizontal="center" vertical="top" wrapText="1"/>
    </xf>
    <xf numFmtId="0" fontId="70" fillId="49" borderId="145" xfId="211" applyFont="1" applyFill="1" applyBorder="1" applyAlignment="1">
      <alignment horizontal="left" vertical="top" wrapText="1"/>
    </xf>
    <xf numFmtId="37" fontId="70" fillId="49" borderId="143" xfId="211" applyNumberFormat="1" applyFont="1" applyFill="1" applyBorder="1" applyAlignment="1">
      <alignment horizontal="right" vertical="top" wrapText="1"/>
    </xf>
    <xf numFmtId="37" fontId="70" fillId="49" borderId="144" xfId="211" applyNumberFormat="1" applyFont="1" applyFill="1" applyBorder="1" applyAlignment="1">
      <alignment horizontal="right" vertical="top" wrapText="1"/>
    </xf>
    <xf numFmtId="167" fontId="70" fillId="49" borderId="143" xfId="211" applyNumberFormat="1" applyFont="1" applyFill="1" applyBorder="1" applyAlignment="1">
      <alignment horizontal="right" vertical="top" wrapText="1"/>
    </xf>
    <xf numFmtId="167" fontId="70" fillId="49" borderId="144" xfId="211" applyNumberFormat="1" applyFont="1" applyFill="1" applyBorder="1" applyAlignment="1">
      <alignment horizontal="right" vertical="top" wrapText="1"/>
    </xf>
    <xf numFmtId="2" fontId="70" fillId="49" borderId="143" xfId="211" applyNumberFormat="1" applyFont="1" applyFill="1" applyBorder="1" applyAlignment="1">
      <alignment horizontal="right" vertical="top" wrapText="1"/>
    </xf>
    <xf numFmtId="0" fontId="71" fillId="49" borderId="146" xfId="211" applyFont="1" applyFill="1" applyBorder="1" applyAlignment="1">
      <alignment horizontal="left" vertical="top" wrapText="1"/>
    </xf>
    <xf numFmtId="37" fontId="71" fillId="49" borderId="147" xfId="211" applyNumberFormat="1" applyFont="1" applyFill="1" applyBorder="1" applyAlignment="1">
      <alignment horizontal="right" vertical="top" wrapText="1"/>
    </xf>
    <xf numFmtId="37" fontId="71" fillId="49" borderId="148" xfId="211" applyNumberFormat="1" applyFont="1" applyFill="1" applyBorder="1" applyAlignment="1">
      <alignment horizontal="right" vertical="top" wrapText="1"/>
    </xf>
    <xf numFmtId="167" fontId="70" fillId="49" borderId="147" xfId="211" applyNumberFormat="1" applyFont="1" applyFill="1" applyBorder="1" applyAlignment="1">
      <alignment horizontal="right" vertical="top" wrapText="1"/>
    </xf>
    <xf numFmtId="167" fontId="70" fillId="49" borderId="148" xfId="211" applyNumberFormat="1" applyFont="1" applyFill="1" applyBorder="1" applyAlignment="1">
      <alignment horizontal="right" vertical="top" wrapText="1"/>
    </xf>
    <xf numFmtId="0" fontId="70" fillId="49" borderId="0" xfId="211" applyFont="1" applyFill="1" applyAlignment="1">
      <alignment horizontal="left" vertical="top" wrapText="1"/>
    </xf>
    <xf numFmtId="0" fontId="71" fillId="49" borderId="0" xfId="211" applyFont="1" applyFill="1" applyAlignment="1">
      <alignment horizontal="left" vertical="top" wrapText="1"/>
    </xf>
    <xf numFmtId="0" fontId="68" fillId="3" borderId="16" xfId="211" applyFont="1" applyFill="1" applyBorder="1" applyAlignment="1">
      <alignment horizontal="left" vertical="top" wrapText="1"/>
    </xf>
    <xf numFmtId="0" fontId="69" fillId="3" borderId="142" xfId="211" applyFont="1" applyFill="1" applyBorder="1" applyAlignment="1">
      <alignment horizontal="left" vertical="top" wrapText="1"/>
    </xf>
    <xf numFmtId="1" fontId="69" fillId="3" borderId="143" xfId="211" applyNumberFormat="1" applyFont="1" applyFill="1" applyBorder="1" applyAlignment="1">
      <alignment horizontal="center" vertical="top" wrapText="1"/>
    </xf>
    <xf numFmtId="1" fontId="69" fillId="3" borderId="144" xfId="211" applyNumberFormat="1" applyFont="1" applyFill="1" applyBorder="1" applyAlignment="1">
      <alignment horizontal="center" vertical="top" wrapText="1"/>
    </xf>
    <xf numFmtId="37" fontId="71" fillId="49" borderId="0" xfId="211" applyNumberFormat="1" applyFont="1" applyFill="1" applyAlignment="1">
      <alignment horizontal="right" vertical="top" wrapText="1"/>
    </xf>
    <xf numFmtId="167" fontId="70" fillId="49" borderId="0" xfId="211" applyNumberFormat="1" applyFont="1" applyFill="1" applyAlignment="1">
      <alignment horizontal="right" vertical="top" wrapText="1"/>
    </xf>
    <xf numFmtId="177" fontId="70" fillId="49" borderId="143" xfId="211" applyNumberFormat="1" applyFont="1" applyFill="1" applyBorder="1" applyAlignment="1">
      <alignment horizontal="right" vertical="top" wrapText="1"/>
    </xf>
    <xf numFmtId="177" fontId="70" fillId="49" borderId="144" xfId="211" applyNumberFormat="1" applyFont="1" applyFill="1" applyBorder="1" applyAlignment="1">
      <alignment horizontal="right" vertical="top" wrapText="1"/>
    </xf>
    <xf numFmtId="0" fontId="70" fillId="49" borderId="146" xfId="211" applyFont="1" applyFill="1" applyBorder="1" applyAlignment="1">
      <alignment horizontal="left" vertical="top" wrapText="1"/>
    </xf>
    <xf numFmtId="37" fontId="70" fillId="49" borderId="147" xfId="211" applyNumberFormat="1" applyFont="1" applyFill="1" applyBorder="1" applyAlignment="1">
      <alignment horizontal="right" vertical="top" wrapText="1"/>
    </xf>
    <xf numFmtId="37" fontId="70" fillId="49" borderId="148" xfId="211" applyNumberFormat="1" applyFont="1" applyFill="1" applyBorder="1" applyAlignment="1">
      <alignment horizontal="right" vertical="top" wrapText="1"/>
    </xf>
    <xf numFmtId="177" fontId="71" fillId="49" borderId="147" xfId="211" applyNumberFormat="1" applyFont="1" applyFill="1" applyBorder="1" applyAlignment="1">
      <alignment horizontal="right" vertical="top" wrapText="1"/>
    </xf>
    <xf numFmtId="177" fontId="71" fillId="49" borderId="144" xfId="211" applyNumberFormat="1" applyFont="1" applyFill="1" applyBorder="1" applyAlignment="1">
      <alignment horizontal="right" vertical="top" wrapText="1"/>
    </xf>
    <xf numFmtId="0" fontId="71" fillId="49" borderId="71" xfId="211" applyFont="1" applyFill="1" applyBorder="1" applyAlignment="1">
      <alignment horizontal="left" vertical="top" wrapText="1"/>
    </xf>
    <xf numFmtId="1" fontId="69" fillId="3" borderId="143" xfId="211" quotePrefix="1" applyNumberFormat="1" applyFont="1" applyFill="1" applyBorder="1" applyAlignment="1">
      <alignment horizontal="center" vertical="top" wrapText="1"/>
    </xf>
    <xf numFmtId="1" fontId="69" fillId="3" borderId="144" xfId="211" quotePrefix="1" applyNumberFormat="1" applyFont="1" applyFill="1" applyBorder="1" applyAlignment="1">
      <alignment horizontal="center" vertical="top" wrapText="1"/>
    </xf>
    <xf numFmtId="177" fontId="70" fillId="49" borderId="147" xfId="211" applyNumberFormat="1" applyFont="1" applyFill="1" applyBorder="1" applyAlignment="1">
      <alignment horizontal="right" vertical="top" wrapText="1"/>
    </xf>
    <xf numFmtId="177" fontId="70" fillId="49" borderId="148" xfId="211" applyNumberFormat="1" applyFont="1" applyFill="1" applyBorder="1" applyAlignment="1">
      <alignment horizontal="right" vertical="top" wrapText="1"/>
    </xf>
    <xf numFmtId="177" fontId="70" fillId="49" borderId="0" xfId="211" applyNumberFormat="1" applyFont="1" applyFill="1" applyAlignment="1">
      <alignment horizontal="right" vertical="top" wrapText="1"/>
    </xf>
    <xf numFmtId="0" fontId="68" fillId="49" borderId="25" xfId="211" applyFont="1" applyFill="1" applyBorder="1" applyAlignment="1">
      <alignment horizontal="left" vertical="top" wrapText="1"/>
    </xf>
    <xf numFmtId="0" fontId="69" fillId="49" borderId="20" xfId="211" applyFont="1" applyFill="1" applyBorder="1" applyAlignment="1">
      <alignment horizontal="left" vertical="top" wrapText="1"/>
    </xf>
    <xf numFmtId="1" fontId="69" fillId="49" borderId="1" xfId="211" applyNumberFormat="1" applyFont="1" applyFill="1" applyBorder="1" applyAlignment="1">
      <alignment horizontal="center" vertical="top" wrapText="1"/>
    </xf>
    <xf numFmtId="1" fontId="69" fillId="49" borderId="21" xfId="211" applyNumberFormat="1" applyFont="1" applyFill="1" applyBorder="1" applyAlignment="1">
      <alignment horizontal="center" vertical="top" wrapText="1"/>
    </xf>
    <xf numFmtId="0" fontId="70" fillId="49" borderId="20" xfId="211" applyFont="1" applyFill="1" applyBorder="1" applyAlignment="1">
      <alignment horizontal="left" vertical="top" wrapText="1"/>
    </xf>
    <xf numFmtId="37" fontId="70" fillId="49" borderId="1" xfId="212" applyNumberFormat="1" applyFont="1" applyFill="1" applyBorder="1" applyAlignment="1">
      <alignment horizontal="right" vertical="top" wrapText="1"/>
    </xf>
    <xf numFmtId="37" fontId="70" fillId="49" borderId="21" xfId="212" applyNumberFormat="1" applyFont="1" applyFill="1" applyBorder="1" applyAlignment="1">
      <alignment horizontal="right" vertical="top" wrapText="1"/>
    </xf>
    <xf numFmtId="0" fontId="71" fillId="49" borderId="22" xfId="211" applyFont="1" applyFill="1" applyBorder="1" applyAlignment="1">
      <alignment horizontal="left" vertical="top" wrapText="1"/>
    </xf>
    <xf numFmtId="37" fontId="71" fillId="49" borderId="23" xfId="212" applyNumberFormat="1" applyFont="1" applyFill="1" applyBorder="1" applyAlignment="1">
      <alignment horizontal="right" vertical="top" wrapText="1"/>
    </xf>
    <xf numFmtId="37" fontId="71" fillId="49" borderId="24" xfId="212" applyNumberFormat="1" applyFont="1" applyFill="1" applyBorder="1" applyAlignment="1">
      <alignment horizontal="right" vertical="top" wrapText="1"/>
    </xf>
    <xf numFmtId="167" fontId="70" fillId="49" borderId="1" xfId="211" applyNumberFormat="1" applyFont="1" applyFill="1" applyBorder="1" applyAlignment="1">
      <alignment horizontal="right" vertical="top" wrapText="1"/>
    </xf>
    <xf numFmtId="167" fontId="70" fillId="49" borderId="21" xfId="211" applyNumberFormat="1" applyFont="1" applyFill="1" applyBorder="1" applyAlignment="1">
      <alignment horizontal="right" vertical="top" wrapText="1"/>
    </xf>
    <xf numFmtId="167" fontId="70" fillId="49" borderId="23" xfId="211" applyNumberFormat="1" applyFont="1" applyFill="1" applyBorder="1" applyAlignment="1">
      <alignment horizontal="right" vertical="top" wrapText="1"/>
    </xf>
    <xf numFmtId="167" fontId="70" fillId="49" borderId="24" xfId="211" applyNumberFormat="1" applyFont="1" applyFill="1" applyBorder="1" applyAlignment="1">
      <alignment horizontal="right" vertical="top" wrapText="1"/>
    </xf>
    <xf numFmtId="165" fontId="70" fillId="49" borderId="143" xfId="211" applyNumberFormat="1" applyFont="1" applyFill="1" applyBorder="1" applyAlignment="1">
      <alignment horizontal="right" vertical="top" wrapText="1"/>
    </xf>
    <xf numFmtId="165" fontId="70" fillId="49" borderId="144" xfId="211" applyNumberFormat="1" applyFont="1" applyFill="1" applyBorder="1" applyAlignment="1">
      <alignment horizontal="right" vertical="top" wrapText="1"/>
    </xf>
    <xf numFmtId="165" fontId="70" fillId="49" borderId="147" xfId="211" applyNumberFormat="1" applyFont="1" applyFill="1" applyBorder="1" applyAlignment="1">
      <alignment horizontal="right" vertical="top" wrapText="1"/>
    </xf>
    <xf numFmtId="165" fontId="70" fillId="49" borderId="148" xfId="211" applyNumberFormat="1" applyFont="1" applyFill="1" applyBorder="1" applyAlignment="1">
      <alignment horizontal="right" vertical="top" wrapText="1"/>
    </xf>
    <xf numFmtId="0" fontId="70" fillId="49" borderId="145" xfId="212" applyFont="1" applyFill="1" applyBorder="1" applyAlignment="1">
      <alignment horizontal="left" vertical="top" wrapText="1"/>
    </xf>
    <xf numFmtId="37" fontId="70" fillId="49" borderId="143" xfId="212" applyNumberFormat="1" applyFont="1" applyFill="1" applyBorder="1" applyAlignment="1">
      <alignment horizontal="right" vertical="top" wrapText="1"/>
    </xf>
    <xf numFmtId="37" fontId="70" fillId="49" borderId="144" xfId="212" applyNumberFormat="1" applyFont="1" applyFill="1" applyBorder="1" applyAlignment="1">
      <alignment horizontal="right" vertical="top" wrapText="1"/>
    </xf>
    <xf numFmtId="177" fontId="70" fillId="49" borderId="143" xfId="212" applyNumberFormat="1" applyFont="1" applyFill="1" applyBorder="1" applyAlignment="1">
      <alignment horizontal="right" vertical="top" wrapText="1"/>
    </xf>
    <xf numFmtId="177" fontId="70" fillId="49" borderId="144" xfId="212" applyNumberFormat="1" applyFont="1" applyFill="1" applyBorder="1" applyAlignment="1">
      <alignment horizontal="right" vertical="top" wrapText="1"/>
    </xf>
    <xf numFmtId="0" fontId="71" fillId="49" borderId="146" xfId="212" applyFont="1" applyFill="1" applyBorder="1" applyAlignment="1">
      <alignment horizontal="left" vertical="top" wrapText="1"/>
    </xf>
    <xf numFmtId="37" fontId="71" fillId="49" borderId="147" xfId="212" applyNumberFormat="1" applyFont="1" applyFill="1" applyBorder="1" applyAlignment="1">
      <alignment horizontal="right" vertical="top" wrapText="1"/>
    </xf>
    <xf numFmtId="37" fontId="71" fillId="49" borderId="148" xfId="212" applyNumberFormat="1" applyFont="1" applyFill="1" applyBorder="1" applyAlignment="1">
      <alignment horizontal="right" vertical="top" wrapText="1"/>
    </xf>
    <xf numFmtId="177" fontId="70" fillId="49" borderId="147" xfId="212" applyNumberFormat="1" applyFont="1" applyFill="1" applyBorder="1" applyAlignment="1">
      <alignment horizontal="right" vertical="top" wrapText="1"/>
    </xf>
    <xf numFmtId="177" fontId="70" fillId="49" borderId="148" xfId="212" applyNumberFormat="1" applyFont="1" applyFill="1" applyBorder="1" applyAlignment="1">
      <alignment horizontal="right" vertical="top" wrapText="1"/>
    </xf>
    <xf numFmtId="177" fontId="70" fillId="49" borderId="0" xfId="212" applyNumberFormat="1" applyFont="1" applyFill="1" applyAlignment="1">
      <alignment horizontal="right" vertical="top" wrapText="1"/>
    </xf>
    <xf numFmtId="1" fontId="69" fillId="3" borderId="149" xfId="211" applyNumberFormat="1" applyFont="1" applyFill="1" applyBorder="1" applyAlignment="1">
      <alignment horizontal="center" vertical="top" wrapText="1"/>
    </xf>
    <xf numFmtId="177" fontId="70" fillId="49" borderId="149" xfId="212" applyNumberFormat="1" applyFont="1" applyFill="1" applyBorder="1" applyAlignment="1">
      <alignment horizontal="right" vertical="top" wrapText="1"/>
    </xf>
    <xf numFmtId="177" fontId="71" fillId="49" borderId="150" xfId="212" applyNumberFormat="1" applyFont="1" applyFill="1" applyBorder="1" applyAlignment="1">
      <alignment horizontal="right" vertical="top" wrapText="1"/>
    </xf>
    <xf numFmtId="177" fontId="71" fillId="49" borderId="148" xfId="212" applyNumberFormat="1" applyFont="1" applyFill="1" applyBorder="1" applyAlignment="1">
      <alignment horizontal="right" vertical="top" wrapText="1"/>
    </xf>
    <xf numFmtId="1" fontId="69" fillId="3" borderId="1" xfId="211" applyNumberFormat="1" applyFont="1" applyFill="1" applyBorder="1" applyAlignment="1">
      <alignment horizontal="center" vertical="top" wrapText="1"/>
    </xf>
    <xf numFmtId="1" fontId="69" fillId="3" borderId="21" xfId="211" applyNumberFormat="1" applyFont="1" applyFill="1" applyBorder="1" applyAlignment="1">
      <alignment horizontal="center" vertical="top" wrapText="1"/>
    </xf>
    <xf numFmtId="0" fontId="71" fillId="49" borderId="145" xfId="212" applyFont="1" applyFill="1" applyBorder="1" applyAlignment="1">
      <alignment horizontal="left" vertical="center" wrapText="1"/>
    </xf>
    <xf numFmtId="37" fontId="71" fillId="49" borderId="1" xfId="212" applyNumberFormat="1" applyFont="1" applyFill="1" applyBorder="1" applyAlignment="1">
      <alignment horizontal="right" vertical="top" wrapText="1"/>
    </xf>
    <xf numFmtId="37" fontId="71" fillId="49" borderId="23" xfId="212" applyNumberFormat="1" applyFont="1" applyFill="1" applyBorder="1" applyAlignment="1">
      <alignment horizontal="right" vertical="center" wrapText="1"/>
    </xf>
    <xf numFmtId="0" fontId="71" fillId="49" borderId="0" xfId="212" applyFont="1" applyFill="1" applyAlignment="1">
      <alignment horizontal="left" vertical="top" wrapText="1"/>
    </xf>
    <xf numFmtId="37" fontId="71" fillId="49" borderId="0" xfId="212" applyNumberFormat="1" applyFont="1" applyFill="1" applyAlignment="1">
      <alignment horizontal="right" vertical="center" wrapText="1"/>
    </xf>
    <xf numFmtId="0" fontId="68" fillId="49" borderId="25" xfId="212" applyFont="1" applyFill="1" applyBorder="1" applyAlignment="1">
      <alignment horizontal="left" vertical="top" wrapText="1"/>
    </xf>
    <xf numFmtId="0" fontId="69" fillId="49" borderId="20" xfId="212" applyFont="1" applyFill="1" applyBorder="1" applyAlignment="1">
      <alignment horizontal="left" vertical="top" wrapText="1"/>
    </xf>
    <xf numFmtId="0" fontId="71" fillId="49" borderId="20" xfId="212" applyFont="1" applyFill="1" applyBorder="1" applyAlignment="1">
      <alignment horizontal="left" vertical="center" wrapText="1"/>
    </xf>
    <xf numFmtId="0" fontId="70" fillId="49" borderId="20" xfId="212" applyFont="1" applyFill="1" applyBorder="1" applyAlignment="1">
      <alignment horizontal="left" vertical="top" wrapText="1"/>
    </xf>
    <xf numFmtId="0" fontId="71" fillId="49" borderId="22" xfId="212" applyFont="1" applyFill="1" applyBorder="1" applyAlignment="1">
      <alignment horizontal="left" vertical="top" wrapText="1"/>
    </xf>
    <xf numFmtId="0" fontId="68" fillId="49" borderId="16" xfId="212" applyFont="1" applyFill="1" applyBorder="1" applyAlignment="1">
      <alignment horizontal="left" vertical="top" wrapText="1"/>
    </xf>
    <xf numFmtId="0" fontId="69" fillId="49" borderId="142" xfId="212" applyFont="1" applyFill="1" applyBorder="1" applyAlignment="1">
      <alignment horizontal="left" vertical="top" wrapText="1"/>
    </xf>
    <xf numFmtId="1" fontId="69" fillId="49" borderId="143" xfId="212" applyNumberFormat="1" applyFont="1" applyFill="1" applyBorder="1" applyAlignment="1">
      <alignment horizontal="center" vertical="top" wrapText="1"/>
    </xf>
    <xf numFmtId="1" fontId="69" fillId="49" borderId="144" xfId="212" applyNumberFormat="1" applyFont="1" applyFill="1" applyBorder="1" applyAlignment="1">
      <alignment horizontal="center" vertical="top" wrapText="1"/>
    </xf>
    <xf numFmtId="177" fontId="70" fillId="47" borderId="144" xfId="212" applyNumberFormat="1" applyFont="1" applyFill="1" applyBorder="1" applyAlignment="1">
      <alignment horizontal="right" vertical="top" wrapText="1"/>
    </xf>
    <xf numFmtId="177" fontId="72" fillId="47" borderId="144" xfId="212" applyNumberFormat="1" applyFont="1" applyFill="1" applyBorder="1" applyAlignment="1">
      <alignment horizontal="right" vertical="top" wrapText="1"/>
    </xf>
    <xf numFmtId="0" fontId="7" fillId="49" borderId="151" xfId="212" applyFill="1" applyBorder="1" applyAlignment="1">
      <alignment horizontal="left" vertical="top" wrapText="1"/>
    </xf>
    <xf numFmtId="0" fontId="71" fillId="49" borderId="151" xfId="212" applyFont="1" applyFill="1" applyBorder="1" applyAlignment="1">
      <alignment horizontal="left" vertical="top" wrapText="1"/>
    </xf>
    <xf numFmtId="1" fontId="71" fillId="49" borderId="143" xfId="212" applyNumberFormat="1" applyFont="1" applyFill="1" applyBorder="1" applyAlignment="1">
      <alignment horizontal="right" vertical="top" wrapText="1"/>
    </xf>
    <xf numFmtId="1" fontId="71" fillId="49" borderId="149" xfId="212" applyNumberFormat="1" applyFont="1" applyFill="1" applyBorder="1" applyAlignment="1">
      <alignment horizontal="right" vertical="top" wrapText="1"/>
    </xf>
    <xf numFmtId="0" fontId="70" fillId="49" borderId="143" xfId="212" applyFont="1" applyFill="1" applyBorder="1" applyAlignment="1">
      <alignment horizontal="left" vertical="top" wrapText="1"/>
    </xf>
    <xf numFmtId="37" fontId="70" fillId="49" borderId="149" xfId="212" applyNumberFormat="1" applyFont="1" applyFill="1" applyBorder="1" applyAlignment="1">
      <alignment horizontal="right" vertical="top" wrapText="1"/>
    </xf>
    <xf numFmtId="177" fontId="70" fillId="11" borderId="144" xfId="212" applyNumberFormat="1" applyFont="1" applyFill="1" applyBorder="1" applyAlignment="1">
      <alignment horizontal="right" vertical="top" wrapText="1"/>
    </xf>
    <xf numFmtId="0" fontId="71" fillId="49" borderId="143" xfId="212" applyFont="1" applyFill="1" applyBorder="1" applyAlignment="1">
      <alignment horizontal="left" vertical="top" wrapText="1"/>
    </xf>
    <xf numFmtId="37" fontId="71" fillId="49" borderId="143" xfId="212" applyNumberFormat="1" applyFont="1" applyFill="1" applyBorder="1" applyAlignment="1">
      <alignment horizontal="right" vertical="top" wrapText="1"/>
    </xf>
    <xf numFmtId="37" fontId="71" fillId="49" borderId="149" xfId="212" applyNumberFormat="1" applyFont="1" applyFill="1" applyBorder="1" applyAlignment="1">
      <alignment horizontal="right" vertical="top" wrapText="1"/>
    </xf>
    <xf numFmtId="0" fontId="7" fillId="49" borderId="16" xfId="212" applyFill="1" applyBorder="1" applyAlignment="1">
      <alignment horizontal="left" vertical="top" wrapText="1"/>
    </xf>
    <xf numFmtId="0" fontId="71" fillId="49" borderId="142" xfId="212" applyFont="1" applyFill="1" applyBorder="1" applyAlignment="1">
      <alignment horizontal="left" vertical="top" wrapText="1"/>
    </xf>
    <xf numFmtId="1" fontId="71" fillId="49" borderId="144" xfId="212" applyNumberFormat="1" applyFont="1" applyFill="1" applyBorder="1" applyAlignment="1">
      <alignment horizontal="right" vertical="top" wrapText="1"/>
    </xf>
    <xf numFmtId="0" fontId="69" fillId="49" borderId="25" xfId="212" applyFont="1" applyFill="1" applyBorder="1" applyAlignment="1">
      <alignment horizontal="left" vertical="top" wrapText="1"/>
    </xf>
    <xf numFmtId="1" fontId="69" fillId="49" borderId="26" xfId="212" applyNumberFormat="1" applyFont="1" applyFill="1" applyBorder="1" applyAlignment="1">
      <alignment horizontal="center" vertical="top" wrapText="1"/>
    </xf>
    <xf numFmtId="1" fontId="69" fillId="49" borderId="27" xfId="212" applyNumberFormat="1" applyFont="1" applyFill="1" applyBorder="1" applyAlignment="1">
      <alignment horizontal="center" vertical="top" wrapText="1"/>
    </xf>
    <xf numFmtId="177" fontId="70" fillId="49" borderId="1" xfId="212" applyNumberFormat="1" applyFont="1" applyFill="1" applyBorder="1" applyAlignment="1">
      <alignment horizontal="right" vertical="top" wrapText="1"/>
    </xf>
    <xf numFmtId="177" fontId="70" fillId="49" borderId="21" xfId="212" applyNumberFormat="1" applyFont="1" applyFill="1" applyBorder="1" applyAlignment="1">
      <alignment horizontal="right" vertical="top" wrapText="1"/>
    </xf>
    <xf numFmtId="177" fontId="70" fillId="47" borderId="21" xfId="212" applyNumberFormat="1" applyFont="1" applyFill="1" applyBorder="1" applyAlignment="1">
      <alignment horizontal="right" vertical="top" wrapText="1"/>
    </xf>
    <xf numFmtId="177" fontId="70" fillId="49" borderId="23" xfId="212" applyNumberFormat="1" applyFont="1" applyFill="1" applyBorder="1" applyAlignment="1">
      <alignment horizontal="right" vertical="top" wrapText="1"/>
    </xf>
    <xf numFmtId="177" fontId="70" fillId="49" borderId="24" xfId="212" applyNumberFormat="1" applyFont="1" applyFill="1" applyBorder="1" applyAlignment="1">
      <alignment horizontal="right" vertical="top" wrapText="1"/>
    </xf>
    <xf numFmtId="0" fontId="70" fillId="49" borderId="145" xfId="213" applyFont="1" applyFill="1" applyBorder="1" applyAlignment="1">
      <alignment horizontal="left" vertical="top" wrapText="1"/>
    </xf>
    <xf numFmtId="37" fontId="70" fillId="49" borderId="143" xfId="213" applyNumberFormat="1" applyFont="1" applyFill="1" applyBorder="1" applyAlignment="1">
      <alignment horizontal="right" vertical="top" wrapText="1"/>
    </xf>
    <xf numFmtId="37" fontId="70" fillId="49" borderId="144" xfId="213" applyNumberFormat="1" applyFont="1" applyFill="1" applyBorder="1" applyAlignment="1">
      <alignment horizontal="right" vertical="top" wrapText="1"/>
    </xf>
    <xf numFmtId="0" fontId="71" fillId="49" borderId="146" xfId="213" applyFont="1" applyFill="1" applyBorder="1" applyAlignment="1">
      <alignment horizontal="left" vertical="top" wrapText="1"/>
    </xf>
    <xf numFmtId="37" fontId="71" fillId="49" borderId="147" xfId="213" applyNumberFormat="1" applyFont="1" applyFill="1" applyBorder="1" applyAlignment="1">
      <alignment horizontal="right" vertical="top" wrapText="1"/>
    </xf>
    <xf numFmtId="37" fontId="71" fillId="49" borderId="148" xfId="213" applyNumberFormat="1" applyFont="1" applyFill="1" applyBorder="1" applyAlignment="1">
      <alignment horizontal="right" vertical="top" wrapText="1"/>
    </xf>
    <xf numFmtId="0" fontId="71" fillId="49" borderId="0" xfId="213" applyFont="1" applyFill="1" applyAlignment="1">
      <alignment horizontal="left" vertical="top" wrapText="1"/>
    </xf>
    <xf numFmtId="37" fontId="71" fillId="49" borderId="0" xfId="213" applyNumberFormat="1" applyFont="1" applyFill="1" applyAlignment="1">
      <alignment horizontal="right" vertical="top" wrapText="1"/>
    </xf>
    <xf numFmtId="0" fontId="73" fillId="49" borderId="16" xfId="213" applyFont="1" applyFill="1" applyBorder="1" applyAlignment="1">
      <alignment horizontal="left" vertical="top" wrapText="1"/>
    </xf>
    <xf numFmtId="0" fontId="69" fillId="49" borderId="142" xfId="213" applyFont="1" applyFill="1" applyBorder="1" applyAlignment="1">
      <alignment horizontal="left" vertical="top" wrapText="1"/>
    </xf>
    <xf numFmtId="1" fontId="69" fillId="49" borderId="143" xfId="213" applyNumberFormat="1" applyFont="1" applyFill="1" applyBorder="1" applyAlignment="1">
      <alignment horizontal="right" vertical="top" wrapText="1"/>
    </xf>
    <xf numFmtId="1" fontId="69" fillId="49" borderId="144" xfId="213" applyNumberFormat="1" applyFont="1" applyFill="1" applyBorder="1" applyAlignment="1">
      <alignment horizontal="right" vertical="top" wrapText="1"/>
    </xf>
    <xf numFmtId="177" fontId="71" fillId="49" borderId="148" xfId="211" applyNumberFormat="1" applyFont="1" applyFill="1" applyBorder="1" applyAlignment="1">
      <alignment horizontal="right" vertical="top" wrapText="1"/>
    </xf>
    <xf numFmtId="0" fontId="7" fillId="49" borderId="16" xfId="214" applyFill="1" applyBorder="1" applyAlignment="1">
      <alignment horizontal="left" vertical="top" wrapText="1"/>
    </xf>
    <xf numFmtId="0" fontId="71" fillId="49" borderId="142" xfId="214" applyFont="1" applyFill="1" applyBorder="1" applyAlignment="1">
      <alignment horizontal="left" vertical="top" wrapText="1"/>
    </xf>
    <xf numFmtId="1" fontId="71" fillId="49" borderId="143" xfId="214" applyNumberFormat="1" applyFont="1" applyFill="1" applyBorder="1" applyAlignment="1">
      <alignment horizontal="center" vertical="top" wrapText="1"/>
    </xf>
    <xf numFmtId="1" fontId="71" fillId="49" borderId="144" xfId="214" applyNumberFormat="1" applyFont="1" applyFill="1" applyBorder="1" applyAlignment="1">
      <alignment horizontal="center" vertical="top" wrapText="1"/>
    </xf>
    <xf numFmtId="0" fontId="70" fillId="49" borderId="145" xfId="214" applyFont="1" applyFill="1" applyBorder="1" applyAlignment="1">
      <alignment horizontal="left" vertical="top" wrapText="1"/>
    </xf>
    <xf numFmtId="37" fontId="70" fillId="49" borderId="143" xfId="214" applyNumberFormat="1" applyFont="1" applyFill="1" applyBorder="1" applyAlignment="1">
      <alignment horizontal="right" vertical="top" wrapText="1"/>
    </xf>
    <xf numFmtId="37" fontId="70" fillId="49" borderId="144" xfId="214" applyNumberFormat="1" applyFont="1" applyFill="1" applyBorder="1" applyAlignment="1">
      <alignment horizontal="right" vertical="top" wrapText="1"/>
    </xf>
    <xf numFmtId="165" fontId="70" fillId="49" borderId="143" xfId="214" applyNumberFormat="1" applyFont="1" applyFill="1" applyBorder="1" applyAlignment="1">
      <alignment horizontal="right" vertical="top" wrapText="1"/>
    </xf>
    <xf numFmtId="165" fontId="70" fillId="49" borderId="144" xfId="214" applyNumberFormat="1" applyFont="1" applyFill="1" applyBorder="1" applyAlignment="1">
      <alignment horizontal="right" vertical="top" wrapText="1"/>
    </xf>
    <xf numFmtId="165" fontId="70" fillId="11" borderId="144" xfId="214" applyNumberFormat="1" applyFont="1" applyFill="1" applyBorder="1" applyAlignment="1">
      <alignment horizontal="right" vertical="top" wrapText="1"/>
    </xf>
    <xf numFmtId="0" fontId="71" fillId="49" borderId="146" xfId="214" applyFont="1" applyFill="1" applyBorder="1" applyAlignment="1">
      <alignment horizontal="left" vertical="top" wrapText="1"/>
    </xf>
    <xf numFmtId="37" fontId="71" fillId="49" borderId="147" xfId="214" applyNumberFormat="1" applyFont="1" applyFill="1" applyBorder="1" applyAlignment="1">
      <alignment horizontal="right" vertical="top" wrapText="1"/>
    </xf>
    <xf numFmtId="37" fontId="71" fillId="49" borderId="148" xfId="214" applyNumberFormat="1" applyFont="1" applyFill="1" applyBorder="1" applyAlignment="1">
      <alignment horizontal="right" vertical="top" wrapText="1"/>
    </xf>
    <xf numFmtId="165" fontId="70" fillId="49" borderId="147" xfId="214" applyNumberFormat="1" applyFont="1" applyFill="1" applyBorder="1" applyAlignment="1">
      <alignment horizontal="right" vertical="top" wrapText="1"/>
    </xf>
    <xf numFmtId="165" fontId="70" fillId="49" borderId="148" xfId="214" applyNumberFormat="1" applyFont="1" applyFill="1" applyBorder="1" applyAlignment="1">
      <alignment horizontal="right" vertical="top" wrapText="1"/>
    </xf>
    <xf numFmtId="165" fontId="72" fillId="11" borderId="144" xfId="214" applyNumberFormat="1" applyFont="1" applyFill="1" applyBorder="1" applyAlignment="1">
      <alignment horizontal="right" vertical="top" wrapText="1"/>
    </xf>
    <xf numFmtId="1" fontId="71" fillId="49" borderId="145" xfId="214" applyNumberFormat="1" applyFont="1" applyFill="1" applyBorder="1" applyAlignment="1">
      <alignment horizontal="center" vertical="top" wrapText="1"/>
    </xf>
    <xf numFmtId="37" fontId="70" fillId="49" borderId="155" xfId="214" applyNumberFormat="1" applyFont="1" applyFill="1" applyBorder="1" applyAlignment="1">
      <alignment horizontal="right" vertical="top" wrapText="1"/>
    </xf>
    <xf numFmtId="37" fontId="70" fillId="49" borderId="156" xfId="214" applyNumberFormat="1" applyFont="1" applyFill="1" applyBorder="1" applyAlignment="1">
      <alignment horizontal="right" vertical="top" wrapText="1"/>
    </xf>
    <xf numFmtId="37" fontId="70" fillId="49" borderId="157" xfId="214" applyNumberFormat="1" applyFont="1" applyFill="1" applyBorder="1" applyAlignment="1">
      <alignment horizontal="right" vertical="top" wrapText="1"/>
    </xf>
    <xf numFmtId="37" fontId="71" fillId="49" borderId="158" xfId="214" applyNumberFormat="1" applyFont="1" applyFill="1" applyBorder="1" applyAlignment="1">
      <alignment horizontal="right" vertical="top" wrapText="1"/>
    </xf>
    <xf numFmtId="37" fontId="71" fillId="49" borderId="159" xfId="214" applyNumberFormat="1" applyFont="1" applyFill="1" applyBorder="1" applyAlignment="1">
      <alignment horizontal="right" vertical="top" wrapText="1"/>
    </xf>
    <xf numFmtId="37" fontId="71" fillId="49" borderId="160" xfId="214" applyNumberFormat="1" applyFont="1" applyFill="1" applyBorder="1" applyAlignment="1">
      <alignment horizontal="right" vertical="top" wrapText="1"/>
    </xf>
    <xf numFmtId="0" fontId="7" fillId="49" borderId="25" xfId="214" applyFill="1" applyBorder="1" applyAlignment="1">
      <alignment horizontal="left" vertical="top" wrapText="1"/>
    </xf>
    <xf numFmtId="0" fontId="71" fillId="49" borderId="20" xfId="214" applyFont="1" applyFill="1" applyBorder="1" applyAlignment="1">
      <alignment horizontal="left" vertical="top" wrapText="1"/>
    </xf>
    <xf numFmtId="1" fontId="71" fillId="49" borderId="1" xfId="214" applyNumberFormat="1" applyFont="1" applyFill="1" applyBorder="1" applyAlignment="1">
      <alignment horizontal="center" vertical="top" wrapText="1"/>
    </xf>
    <xf numFmtId="1" fontId="71" fillId="49" borderId="21" xfId="214" applyNumberFormat="1" applyFont="1" applyFill="1" applyBorder="1" applyAlignment="1">
      <alignment horizontal="center" vertical="top" wrapText="1"/>
    </xf>
    <xf numFmtId="0" fontId="70" fillId="49" borderId="20" xfId="214" applyFont="1" applyFill="1" applyBorder="1" applyAlignment="1">
      <alignment horizontal="left" vertical="top" wrapText="1"/>
    </xf>
    <xf numFmtId="10" fontId="70" fillId="49" borderId="1" xfId="214" applyNumberFormat="1" applyFont="1" applyFill="1" applyBorder="1" applyAlignment="1">
      <alignment horizontal="right" vertical="top" wrapText="1"/>
    </xf>
    <xf numFmtId="10" fontId="70" fillId="47" borderId="21" xfId="214" applyNumberFormat="1" applyFont="1" applyFill="1" applyBorder="1" applyAlignment="1">
      <alignment horizontal="right" vertical="top" wrapText="1"/>
    </xf>
    <xf numFmtId="10" fontId="70" fillId="49" borderId="21" xfId="214" applyNumberFormat="1" applyFont="1" applyFill="1" applyBorder="1" applyAlignment="1">
      <alignment horizontal="right" vertical="top" wrapText="1"/>
    </xf>
    <xf numFmtId="10" fontId="70" fillId="3" borderId="21" xfId="214" applyNumberFormat="1" applyFont="1" applyFill="1" applyBorder="1" applyAlignment="1">
      <alignment horizontal="right" vertical="top" wrapText="1"/>
    </xf>
    <xf numFmtId="0" fontId="71" fillId="49" borderId="22" xfId="214" applyFont="1" applyFill="1" applyBorder="1" applyAlignment="1">
      <alignment horizontal="left" vertical="top" wrapText="1"/>
    </xf>
    <xf numFmtId="10" fontId="70" fillId="49" borderId="23" xfId="214" applyNumberFormat="1" applyFont="1" applyFill="1" applyBorder="1" applyAlignment="1">
      <alignment horizontal="right" vertical="top" wrapText="1"/>
    </xf>
    <xf numFmtId="10" fontId="70" fillId="49" borderId="24" xfId="214" applyNumberFormat="1" applyFont="1" applyFill="1" applyBorder="1" applyAlignment="1">
      <alignment horizontal="right" vertical="top" wrapText="1"/>
    </xf>
    <xf numFmtId="0" fontId="71" fillId="49" borderId="71" xfId="214" applyFont="1" applyFill="1" applyBorder="1" applyAlignment="1">
      <alignment horizontal="left" vertical="top" wrapText="1"/>
    </xf>
    <xf numFmtId="10" fontId="70" fillId="49" borderId="0" xfId="214" applyNumberFormat="1" applyFont="1" applyFill="1" applyAlignment="1">
      <alignment horizontal="right" vertical="top" wrapText="1"/>
    </xf>
    <xf numFmtId="0" fontId="7" fillId="49" borderId="161" xfId="214" applyFill="1" applyBorder="1" applyAlignment="1">
      <alignment horizontal="left" vertical="top" wrapText="1"/>
    </xf>
    <xf numFmtId="0" fontId="71" fillId="49" borderId="164" xfId="214" applyFont="1" applyFill="1" applyBorder="1" applyAlignment="1">
      <alignment horizontal="left" vertical="top" wrapText="1"/>
    </xf>
    <xf numFmtId="1" fontId="71" fillId="49" borderId="149" xfId="214" applyNumberFormat="1" applyFont="1" applyFill="1" applyBorder="1" applyAlignment="1">
      <alignment horizontal="right" vertical="top" wrapText="1"/>
    </xf>
    <xf numFmtId="1" fontId="71" fillId="49" borderId="144" xfId="214" applyNumberFormat="1" applyFont="1" applyFill="1" applyBorder="1" applyAlignment="1">
      <alignment horizontal="right" vertical="top" wrapText="1"/>
    </xf>
    <xf numFmtId="0" fontId="70" fillId="49" borderId="164" xfId="214" applyFont="1" applyFill="1" applyBorder="1" applyAlignment="1">
      <alignment horizontal="left" vertical="top" wrapText="1"/>
    </xf>
    <xf numFmtId="37" fontId="70" fillId="49" borderId="149" xfId="214" applyNumberFormat="1" applyFont="1" applyFill="1" applyBorder="1" applyAlignment="1">
      <alignment horizontal="right" vertical="top" wrapText="1"/>
    </xf>
    <xf numFmtId="165" fontId="70" fillId="49" borderId="149" xfId="214" applyNumberFormat="1" applyFont="1" applyFill="1" applyBorder="1" applyAlignment="1">
      <alignment horizontal="right" vertical="top" wrapText="1"/>
    </xf>
    <xf numFmtId="165" fontId="70" fillId="47" borderId="149" xfId="214" applyNumberFormat="1" applyFont="1" applyFill="1" applyBorder="1" applyAlignment="1">
      <alignment horizontal="right" vertical="top" wrapText="1"/>
    </xf>
    <xf numFmtId="0" fontId="71" fillId="49" borderId="165" xfId="214" applyFont="1" applyFill="1" applyBorder="1" applyAlignment="1">
      <alignment horizontal="left" vertical="top" wrapText="1"/>
    </xf>
    <xf numFmtId="37" fontId="71" fillId="49" borderId="150" xfId="214" applyNumberFormat="1" applyFont="1" applyFill="1" applyBorder="1" applyAlignment="1">
      <alignment horizontal="right" vertical="top" wrapText="1"/>
    </xf>
    <xf numFmtId="165" fontId="71" fillId="49" borderId="150" xfId="214" applyNumberFormat="1" applyFont="1" applyFill="1" applyBorder="1" applyAlignment="1">
      <alignment horizontal="right" vertical="top" wrapText="1"/>
    </xf>
    <xf numFmtId="165" fontId="71" fillId="49" borderId="149" xfId="214" applyNumberFormat="1" applyFont="1" applyFill="1" applyBorder="1" applyAlignment="1">
      <alignment horizontal="right" vertical="top" wrapText="1"/>
    </xf>
    <xf numFmtId="0" fontId="71" fillId="49" borderId="25" xfId="214" applyFont="1" applyFill="1" applyBorder="1" applyAlignment="1">
      <alignment horizontal="left" vertical="top" wrapText="1"/>
    </xf>
    <xf numFmtId="1" fontId="71" fillId="49" borderId="26" xfId="214" applyNumberFormat="1" applyFont="1" applyFill="1" applyBorder="1" applyAlignment="1">
      <alignment horizontal="right" vertical="top" wrapText="1"/>
    </xf>
    <xf numFmtId="1" fontId="71" fillId="49" borderId="27" xfId="214" applyNumberFormat="1" applyFont="1" applyFill="1" applyBorder="1" applyAlignment="1">
      <alignment horizontal="right" vertical="top" wrapText="1"/>
    </xf>
    <xf numFmtId="37" fontId="70" fillId="49" borderId="1" xfId="214" applyNumberFormat="1" applyFont="1" applyFill="1" applyBorder="1" applyAlignment="1">
      <alignment horizontal="right" vertical="top" wrapText="1"/>
    </xf>
    <xf numFmtId="37" fontId="71" fillId="49" borderId="23" xfId="214" applyNumberFormat="1" applyFont="1" applyFill="1" applyBorder="1" applyAlignment="1">
      <alignment horizontal="right" vertical="top" wrapText="1"/>
    </xf>
    <xf numFmtId="37" fontId="71" fillId="49" borderId="24" xfId="214" applyNumberFormat="1" applyFont="1" applyFill="1" applyBorder="1" applyAlignment="1">
      <alignment horizontal="right" vertical="top" wrapText="1"/>
    </xf>
    <xf numFmtId="0" fontId="71" fillId="49" borderId="16" xfId="214" applyFont="1" applyFill="1" applyBorder="1" applyAlignment="1">
      <alignment horizontal="left" vertical="top" wrapText="1"/>
    </xf>
    <xf numFmtId="1" fontId="71" fillId="49" borderId="139" xfId="214" applyNumberFormat="1" applyFont="1" applyFill="1" applyBorder="1" applyAlignment="1">
      <alignment horizontal="right" vertical="top" wrapText="1"/>
    </xf>
    <xf numFmtId="1" fontId="71" fillId="49" borderId="163" xfId="214" applyNumberFormat="1" applyFont="1" applyFill="1" applyBorder="1" applyAlignment="1">
      <alignment horizontal="right" vertical="top" wrapText="1"/>
    </xf>
    <xf numFmtId="9" fontId="70" fillId="49" borderId="166" xfId="214" applyNumberFormat="1" applyFont="1" applyFill="1" applyBorder="1" applyAlignment="1">
      <alignment horizontal="right" vertical="top" wrapText="1"/>
    </xf>
    <xf numFmtId="37" fontId="70" fillId="49" borderId="147" xfId="214" applyNumberFormat="1" applyFont="1" applyFill="1" applyBorder="1" applyAlignment="1">
      <alignment horizontal="right" vertical="top" wrapText="1"/>
    </xf>
    <xf numFmtId="37" fontId="70" fillId="49" borderId="148" xfId="214" applyNumberFormat="1" applyFont="1" applyFill="1" applyBorder="1" applyAlignment="1">
      <alignment horizontal="right" vertical="top" wrapText="1"/>
    </xf>
    <xf numFmtId="37" fontId="70" fillId="49" borderId="0" xfId="214" applyNumberFormat="1" applyFont="1" applyFill="1" applyAlignment="1">
      <alignment horizontal="right" vertical="top" wrapText="1"/>
    </xf>
    <xf numFmtId="0" fontId="71" fillId="49" borderId="0" xfId="214" applyFont="1" applyFill="1" applyAlignment="1">
      <alignment horizontal="left" vertical="top" wrapText="1"/>
    </xf>
    <xf numFmtId="165" fontId="70" fillId="49" borderId="0" xfId="214" applyNumberFormat="1" applyFont="1" applyFill="1" applyAlignment="1">
      <alignment horizontal="right" vertical="top" wrapText="1"/>
    </xf>
    <xf numFmtId="165" fontId="70" fillId="3" borderId="144" xfId="214" applyNumberFormat="1" applyFont="1" applyFill="1" applyBorder="1" applyAlignment="1">
      <alignment horizontal="right" vertical="top" wrapText="1"/>
    </xf>
    <xf numFmtId="0" fontId="71" fillId="45" borderId="0" xfId="211" applyFont="1" applyFill="1" applyAlignment="1">
      <alignment horizontal="left" vertical="top" wrapText="1"/>
    </xf>
    <xf numFmtId="0" fontId="1" fillId="0" borderId="0" xfId="0" applyFont="1" applyAlignment="1">
      <alignment wrapText="1"/>
    </xf>
    <xf numFmtId="0" fontId="15" fillId="3" borderId="0" xfId="0" applyFont="1" applyFill="1"/>
    <xf numFmtId="0" fontId="74" fillId="0" borderId="65" xfId="0" applyFont="1" applyBorder="1" applyAlignment="1">
      <alignment vertical="center"/>
    </xf>
    <xf numFmtId="0" fontId="74" fillId="0" borderId="0" xfId="0" applyFont="1" applyAlignment="1">
      <alignment vertical="center"/>
    </xf>
    <xf numFmtId="0" fontId="16" fillId="0" borderId="71" xfId="0" applyFont="1" applyBorder="1"/>
    <xf numFmtId="168" fontId="0" fillId="0" borderId="20" xfId="0" applyNumberFormat="1" applyBorder="1"/>
    <xf numFmtId="168" fontId="0" fillId="0" borderId="22" xfId="0" applyNumberFormat="1" applyBorder="1"/>
    <xf numFmtId="168" fontId="0" fillId="0" borderId="23" xfId="0" applyNumberFormat="1" applyBorder="1"/>
    <xf numFmtId="168" fontId="0" fillId="0" borderId="66" xfId="0" applyNumberFormat="1" applyBorder="1"/>
    <xf numFmtId="168" fontId="0" fillId="0" borderId="73" xfId="0" applyNumberFormat="1" applyBorder="1"/>
    <xf numFmtId="168" fontId="0" fillId="0" borderId="21" xfId="0" applyNumberFormat="1" applyBorder="1" applyAlignment="1">
      <alignment horizontal="right"/>
    </xf>
    <xf numFmtId="168" fontId="0" fillId="0" borderId="24" xfId="0" applyNumberFormat="1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3" fontId="0" fillId="0" borderId="20" xfId="0" applyNumberFormat="1" applyBorder="1"/>
    <xf numFmtId="3" fontId="0" fillId="0" borderId="21" xfId="0" applyNumberFormat="1" applyBorder="1" applyAlignment="1">
      <alignment horizontal="right"/>
    </xf>
    <xf numFmtId="3" fontId="0" fillId="0" borderId="22" xfId="0" applyNumberFormat="1" applyBorder="1"/>
    <xf numFmtId="3" fontId="0" fillId="0" borderId="23" xfId="0" applyNumberFormat="1" applyBorder="1"/>
    <xf numFmtId="3" fontId="0" fillId="0" borderId="24" xfId="0" applyNumberFormat="1" applyBorder="1"/>
    <xf numFmtId="165" fontId="0" fillId="0" borderId="20" xfId="0" applyNumberFormat="1" applyBorder="1"/>
    <xf numFmtId="165" fontId="0" fillId="0" borderId="21" xfId="0" applyNumberFormat="1" applyBorder="1" applyAlignment="1">
      <alignment horizontal="right"/>
    </xf>
    <xf numFmtId="165" fontId="0" fillId="0" borderId="22" xfId="0" applyNumberFormat="1" applyBorder="1"/>
    <xf numFmtId="9" fontId="0" fillId="0" borderId="20" xfId="0" applyNumberFormat="1" applyBorder="1"/>
    <xf numFmtId="9" fontId="0" fillId="0" borderId="21" xfId="0" applyNumberFormat="1" applyBorder="1" applyAlignment="1">
      <alignment horizontal="right"/>
    </xf>
    <xf numFmtId="3" fontId="0" fillId="44" borderId="1" xfId="0" applyNumberFormat="1" applyFill="1" applyBorder="1"/>
    <xf numFmtId="3" fontId="0" fillId="44" borderId="23" xfId="0" applyNumberFormat="1" applyFill="1" applyBorder="1"/>
    <xf numFmtId="3" fontId="0" fillId="44" borderId="15" xfId="0" applyNumberFormat="1" applyFill="1" applyBorder="1"/>
    <xf numFmtId="165" fontId="0" fillId="44" borderId="1" xfId="0" applyNumberFormat="1" applyFill="1" applyBorder="1"/>
    <xf numFmtId="9" fontId="0" fillId="44" borderId="1" xfId="0" applyNumberFormat="1" applyFill="1" applyBorder="1"/>
    <xf numFmtId="168" fontId="0" fillId="44" borderId="23" xfId="0" applyNumberFormat="1" applyFill="1" applyBorder="1"/>
    <xf numFmtId="165" fontId="0" fillId="44" borderId="15" xfId="0" applyNumberFormat="1" applyFill="1" applyBorder="1"/>
    <xf numFmtId="9" fontId="0" fillId="44" borderId="15" xfId="0" applyNumberFormat="1" applyFill="1" applyBorder="1"/>
    <xf numFmtId="0" fontId="75" fillId="0" borderId="0" xfId="0" applyFont="1" applyAlignment="1">
      <alignment horizontal="justify" vertical="center"/>
    </xf>
    <xf numFmtId="0" fontId="76" fillId="0" borderId="0" xfId="0" applyFont="1" applyAlignment="1">
      <alignment horizontal="justify" vertical="center"/>
    </xf>
    <xf numFmtId="0" fontId="77" fillId="0" borderId="0" xfId="0" applyFont="1" applyAlignment="1">
      <alignment horizontal="justify" vertical="center"/>
    </xf>
    <xf numFmtId="0" fontId="78" fillId="0" borderId="0" xfId="0" applyFont="1" applyAlignment="1">
      <alignment horizontal="justify" vertical="center"/>
    </xf>
    <xf numFmtId="3" fontId="0" fillId="44" borderId="28" xfId="0" applyNumberFormat="1" applyFill="1" applyBorder="1"/>
    <xf numFmtId="3" fontId="0" fillId="0" borderId="24" xfId="0" applyNumberFormat="1" applyBorder="1" applyAlignment="1">
      <alignment horizontal="right"/>
    </xf>
    <xf numFmtId="0" fontId="0" fillId="44" borderId="38" xfId="0" applyFill="1" applyBorder="1"/>
    <xf numFmtId="0" fontId="0" fillId="44" borderId="39" xfId="0" applyFill="1" applyBorder="1"/>
    <xf numFmtId="0" fontId="0" fillId="44" borderId="40" xfId="0" applyFill="1" applyBorder="1"/>
    <xf numFmtId="9" fontId="0" fillId="0" borderId="23" xfId="0" applyNumberFormat="1" applyBorder="1"/>
    <xf numFmtId="9" fontId="0" fillId="44" borderId="23" xfId="0" applyNumberFormat="1" applyFill="1" applyBorder="1"/>
    <xf numFmtId="9" fontId="0" fillId="0" borderId="22" xfId="0" applyNumberFormat="1" applyBorder="1"/>
    <xf numFmtId="9" fontId="0" fillId="44" borderId="28" xfId="0" applyNumberFormat="1" applyFill="1" applyBorder="1"/>
    <xf numFmtId="9" fontId="0" fillId="0" borderId="24" xfId="0" applyNumberFormat="1" applyBorder="1" applyAlignment="1">
      <alignment horizontal="right"/>
    </xf>
    <xf numFmtId="3" fontId="0" fillId="0" borderId="168" xfId="0" applyNumberFormat="1" applyBorder="1"/>
    <xf numFmtId="3" fontId="0" fillId="44" borderId="169" xfId="0" applyNumberFormat="1" applyFill="1" applyBorder="1"/>
    <xf numFmtId="3" fontId="0" fillId="0" borderId="169" xfId="0" applyNumberFormat="1" applyBorder="1"/>
    <xf numFmtId="3" fontId="0" fillId="44" borderId="170" xfId="0" applyNumberFormat="1" applyFill="1" applyBorder="1"/>
    <xf numFmtId="3" fontId="0" fillId="0" borderId="171" xfId="0" applyNumberFormat="1" applyBorder="1" applyAlignment="1">
      <alignment horizontal="right"/>
    </xf>
    <xf numFmtId="0" fontId="0" fillId="0" borderId="76" xfId="0" applyBorder="1" applyAlignment="1">
      <alignment wrapText="1"/>
    </xf>
    <xf numFmtId="0" fontId="0" fillId="0" borderId="167" xfId="0" applyBorder="1" applyAlignment="1">
      <alignment wrapText="1"/>
    </xf>
    <xf numFmtId="3" fontId="0" fillId="44" borderId="20" xfId="0" applyNumberFormat="1" applyFill="1" applyBorder="1"/>
    <xf numFmtId="3" fontId="0" fillId="44" borderId="22" xfId="0" applyNumberFormat="1" applyFill="1" applyBorder="1"/>
    <xf numFmtId="0" fontId="79" fillId="0" borderId="0" xfId="0" applyFont="1" applyAlignment="1">
      <alignment horizontal="right" vertical="center"/>
    </xf>
    <xf numFmtId="0" fontId="79" fillId="0" borderId="21" xfId="0" applyFont="1" applyBorder="1" applyAlignment="1">
      <alignment horizontal="right" vertical="center"/>
    </xf>
    <xf numFmtId="3" fontId="0" fillId="44" borderId="21" xfId="0" applyNumberFormat="1" applyFill="1" applyBorder="1" applyAlignment="1">
      <alignment horizontal="right"/>
    </xf>
    <xf numFmtId="3" fontId="0" fillId="44" borderId="171" xfId="0" applyNumberFormat="1" applyFill="1" applyBorder="1" applyAlignment="1">
      <alignment horizontal="right"/>
    </xf>
    <xf numFmtId="3" fontId="0" fillId="44" borderId="24" xfId="0" applyNumberFormat="1" applyFill="1" applyBorder="1" applyAlignment="1">
      <alignment horizontal="right"/>
    </xf>
    <xf numFmtId="165" fontId="0" fillId="44" borderId="21" xfId="0" applyNumberFormat="1" applyFill="1" applyBorder="1"/>
    <xf numFmtId="165" fontId="0" fillId="44" borderId="23" xfId="0" applyNumberFormat="1" applyFill="1" applyBorder="1"/>
    <xf numFmtId="165" fontId="0" fillId="44" borderId="24" xfId="0" applyNumberFormat="1" applyFill="1" applyBorder="1"/>
    <xf numFmtId="0" fontId="27" fillId="44" borderId="25" xfId="0" applyFont="1" applyFill="1" applyBorder="1"/>
    <xf numFmtId="0" fontId="27" fillId="44" borderId="20" xfId="0" applyFont="1" applyFill="1" applyBorder="1"/>
    <xf numFmtId="0" fontId="27" fillId="44" borderId="1" xfId="0" applyFont="1" applyFill="1" applyBorder="1" applyAlignment="1">
      <alignment horizontal="center"/>
    </xf>
    <xf numFmtId="0" fontId="27" fillId="44" borderId="21" xfId="0" applyFont="1" applyFill="1" applyBorder="1" applyAlignment="1">
      <alignment horizontal="center"/>
    </xf>
    <xf numFmtId="0" fontId="0" fillId="44" borderId="20" xfId="0" applyFill="1" applyBorder="1"/>
    <xf numFmtId="0" fontId="0" fillId="44" borderId="22" xfId="0" applyFill="1" applyBorder="1"/>
    <xf numFmtId="0" fontId="0" fillId="0" borderId="1" xfId="0" applyBorder="1" applyAlignment="1">
      <alignment wrapText="1"/>
    </xf>
    <xf numFmtId="0" fontId="77" fillId="0" borderId="0" xfId="0" applyFont="1"/>
    <xf numFmtId="0" fontId="0" fillId="0" borderId="0" xfId="0" applyAlignment="1">
      <alignment horizontal="left" vertical="top" wrapText="1"/>
    </xf>
    <xf numFmtId="10" fontId="0" fillId="0" borderId="0" xfId="215" applyNumberFormat="1" applyFont="1"/>
    <xf numFmtId="9" fontId="0" fillId="0" borderId="0" xfId="215" applyFont="1"/>
    <xf numFmtId="0" fontId="0" fillId="0" borderId="0" xfId="0" applyAlignment="1">
      <alignment horizontal="left" vertical="top"/>
    </xf>
    <xf numFmtId="0" fontId="0" fillId="0" borderId="20" xfId="0" applyBorder="1" applyAlignment="1">
      <alignment horizontal="left" vertical="top" wrapText="1"/>
    </xf>
    <xf numFmtId="3" fontId="0" fillId="0" borderId="21" xfId="0" applyNumberFormat="1" applyBorder="1"/>
    <xf numFmtId="0" fontId="0" fillId="0" borderId="22" xfId="0" applyBorder="1" applyAlignment="1">
      <alignment horizontal="left" vertical="top" wrapText="1"/>
    </xf>
    <xf numFmtId="3" fontId="0" fillId="0" borderId="27" xfId="0" applyNumberFormat="1" applyBorder="1"/>
    <xf numFmtId="0" fontId="0" fillId="0" borderId="25" xfId="0" applyBorder="1" applyAlignment="1">
      <alignment horizontal="left" vertical="top" wrapText="1"/>
    </xf>
    <xf numFmtId="0" fontId="0" fillId="0" borderId="27" xfId="0" applyBorder="1"/>
    <xf numFmtId="9" fontId="0" fillId="0" borderId="21" xfId="215" applyFont="1" applyBorder="1"/>
    <xf numFmtId="9" fontId="0" fillId="0" borderId="24" xfId="215" applyFont="1" applyBorder="1"/>
    <xf numFmtId="0" fontId="80" fillId="0" borderId="25" xfId="0" applyFont="1" applyBorder="1"/>
    <xf numFmtId="0" fontId="67" fillId="0" borderId="26" xfId="0" applyFont="1" applyBorder="1"/>
    <xf numFmtId="0" fontId="67" fillId="0" borderId="25" xfId="0" applyFont="1" applyBorder="1"/>
    <xf numFmtId="0" fontId="67" fillId="0" borderId="26" xfId="0" applyFont="1" applyBorder="1" applyAlignment="1">
      <alignment horizontal="center"/>
    </xf>
    <xf numFmtId="0" fontId="67" fillId="0" borderId="27" xfId="0" applyFont="1" applyBorder="1" applyAlignment="1">
      <alignment horizontal="center"/>
    </xf>
    <xf numFmtId="0" fontId="67" fillId="0" borderId="27" xfId="0" applyFont="1" applyBorder="1" applyAlignment="1">
      <alignment horizontal="center" wrapText="1"/>
    </xf>
    <xf numFmtId="0" fontId="81" fillId="0" borderId="0" xfId="0" applyFont="1"/>
    <xf numFmtId="0" fontId="0" fillId="0" borderId="25" xfId="0" applyBorder="1" applyAlignment="1">
      <alignment wrapText="1"/>
    </xf>
    <xf numFmtId="0" fontId="0" fillId="0" borderId="0" xfId="0" applyAlignment="1">
      <alignment horizontal="left"/>
    </xf>
    <xf numFmtId="0" fontId="27" fillId="0" borderId="71" xfId="0" applyFont="1" applyBorder="1"/>
    <xf numFmtId="0" fontId="27" fillId="0" borderId="0" xfId="0" applyFont="1" applyAlignment="1">
      <alignment horizontal="center"/>
    </xf>
    <xf numFmtId="0" fontId="27" fillId="0" borderId="172" xfId="0" applyFont="1" applyBorder="1" applyAlignment="1">
      <alignment horizontal="center"/>
    </xf>
    <xf numFmtId="0" fontId="27" fillId="0" borderId="173" xfId="0" applyFont="1" applyBorder="1" applyAlignment="1">
      <alignment horizontal="center"/>
    </xf>
    <xf numFmtId="0" fontId="27" fillId="0" borderId="174" xfId="0" applyFont="1" applyBorder="1" applyAlignment="1">
      <alignment horizontal="center"/>
    </xf>
    <xf numFmtId="3" fontId="0" fillId="0" borderId="175" xfId="0" applyNumberFormat="1" applyBorder="1"/>
    <xf numFmtId="3" fontId="0" fillId="0" borderId="176" xfId="0" applyNumberFormat="1" applyBorder="1"/>
    <xf numFmtId="3" fontId="0" fillId="0" borderId="176" xfId="0" applyNumberFormat="1" applyBorder="1" applyAlignment="1">
      <alignment horizontal="right"/>
    </xf>
    <xf numFmtId="3" fontId="0" fillId="0" borderId="177" xfId="0" applyNumberFormat="1" applyBorder="1"/>
    <xf numFmtId="3" fontId="0" fillId="0" borderId="178" xfId="0" applyNumberFormat="1" applyBorder="1"/>
    <xf numFmtId="3" fontId="0" fillId="0" borderId="179" xfId="0" applyNumberFormat="1" applyBorder="1"/>
    <xf numFmtId="3" fontId="0" fillId="0" borderId="180" xfId="0" applyNumberFormat="1" applyBorder="1"/>
    <xf numFmtId="9" fontId="0" fillId="0" borderId="69" xfId="0" applyNumberFormat="1" applyBorder="1"/>
    <xf numFmtId="9" fontId="0" fillId="0" borderId="0" xfId="0" applyNumberFormat="1"/>
    <xf numFmtId="168" fontId="0" fillId="0" borderId="74" xfId="0" applyNumberFormat="1" applyBorder="1"/>
    <xf numFmtId="168" fontId="0" fillId="0" borderId="0" xfId="0" applyNumberFormat="1"/>
    <xf numFmtId="0" fontId="38" fillId="0" borderId="0" xfId="0" applyFont="1"/>
    <xf numFmtId="0" fontId="38" fillId="0" borderId="0" xfId="0" applyFont="1" applyAlignment="1">
      <alignment horizontal="center"/>
    </xf>
    <xf numFmtId="165" fontId="38" fillId="0" borderId="0" xfId="0" applyNumberFormat="1" applyFont="1" applyAlignment="1">
      <alignment horizontal="center"/>
    </xf>
    <xf numFmtId="3" fontId="0" fillId="0" borderId="76" xfId="0" applyNumberFormat="1" applyBorder="1"/>
    <xf numFmtId="3" fontId="0" fillId="0" borderId="69" xfId="0" applyNumberFormat="1" applyBorder="1"/>
    <xf numFmtId="3" fontId="0" fillId="0" borderId="74" xfId="0" applyNumberFormat="1" applyBorder="1"/>
    <xf numFmtId="3" fontId="0" fillId="0" borderId="1" xfId="0" applyNumberFormat="1" applyBorder="1" applyAlignment="1">
      <alignment horizontal="right"/>
    </xf>
    <xf numFmtId="3" fontId="0" fillId="0" borderId="23" xfId="0" applyNumberForma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165" fontId="0" fillId="0" borderId="181" xfId="0" applyNumberFormat="1" applyBorder="1"/>
    <xf numFmtId="165" fontId="0" fillId="0" borderId="23" xfId="0" applyNumberFormat="1" applyBorder="1" applyAlignment="1">
      <alignment horizontal="right"/>
    </xf>
    <xf numFmtId="9" fontId="0" fillId="0" borderId="182" xfId="0" applyNumberFormat="1" applyBorder="1"/>
    <xf numFmtId="3" fontId="0" fillId="0" borderId="0" xfId="0" applyNumberFormat="1" applyAlignment="1">
      <alignment horizontal="right"/>
    </xf>
    <xf numFmtId="3" fontId="0" fillId="0" borderId="71" xfId="0" applyNumberFormat="1" applyBorder="1"/>
    <xf numFmtId="0" fontId="27" fillId="0" borderId="33" xfId="0" applyFont="1" applyBorder="1" applyAlignment="1">
      <alignment horizontal="center"/>
    </xf>
    <xf numFmtId="0" fontId="27" fillId="0" borderId="29" xfId="0" applyFont="1" applyBorder="1" applyAlignment="1">
      <alignment horizontal="center"/>
    </xf>
    <xf numFmtId="0" fontId="27" fillId="0" borderId="34" xfId="0" applyFont="1" applyBorder="1" applyAlignment="1">
      <alignment horizontal="center"/>
    </xf>
    <xf numFmtId="165" fontId="0" fillId="0" borderId="1" xfId="215" applyNumberFormat="1" applyFont="1" applyFill="1" applyBorder="1" applyAlignment="1">
      <alignment horizontal="right"/>
    </xf>
    <xf numFmtId="165" fontId="0" fillId="0" borderId="21" xfId="215" applyNumberFormat="1" applyFont="1" applyFill="1" applyBorder="1" applyAlignment="1">
      <alignment horizontal="right"/>
    </xf>
    <xf numFmtId="165" fontId="0" fillId="0" borderId="0" xfId="215" applyNumberFormat="1" applyFont="1" applyFill="1" applyBorder="1" applyAlignment="1">
      <alignment horizontal="right"/>
    </xf>
    <xf numFmtId="165" fontId="0" fillId="0" borderId="71" xfId="0" applyNumberFormat="1" applyBorder="1"/>
    <xf numFmtId="167" fontId="5" fillId="0" borderId="0" xfId="1" applyNumberFormat="1" applyFont="1"/>
    <xf numFmtId="0" fontId="2" fillId="0" borderId="37" xfId="0" applyFont="1" applyBorder="1" applyAlignment="1">
      <alignment horizontal="center" vertical="center" wrapText="1"/>
    </xf>
    <xf numFmtId="168" fontId="0" fillId="0" borderId="28" xfId="0" applyNumberFormat="1" applyBorder="1"/>
    <xf numFmtId="168" fontId="0" fillId="0" borderId="24" xfId="0" applyNumberFormat="1" applyBorder="1" applyAlignment="1">
      <alignment horizontal="right"/>
    </xf>
    <xf numFmtId="0" fontId="71" fillId="3" borderId="0" xfId="212" applyFont="1" applyFill="1" applyAlignment="1">
      <alignment horizontal="left" vertical="top" wrapText="1"/>
    </xf>
    <xf numFmtId="177" fontId="85" fillId="49" borderId="0" xfId="211" applyNumberFormat="1" applyFont="1" applyFill="1" applyAlignment="1">
      <alignment horizontal="right" vertical="top" wrapText="1"/>
    </xf>
    <xf numFmtId="3" fontId="0" fillId="3" borderId="20" xfId="0" applyNumberFormat="1" applyFill="1" applyBorder="1"/>
    <xf numFmtId="3" fontId="0" fillId="3" borderId="1" xfId="0" applyNumberFormat="1" applyFill="1" applyBorder="1"/>
    <xf numFmtId="0" fontId="79" fillId="3" borderId="1" xfId="0" applyFont="1" applyFill="1" applyBorder="1" applyAlignment="1">
      <alignment horizontal="right" vertical="center"/>
    </xf>
    <xf numFmtId="3" fontId="0" fillId="3" borderId="21" xfId="0" applyNumberFormat="1" applyFill="1" applyBorder="1"/>
    <xf numFmtId="165" fontId="0" fillId="3" borderId="1" xfId="0" applyNumberFormat="1" applyFill="1" applyBorder="1"/>
    <xf numFmtId="165" fontId="0" fillId="3" borderId="22" xfId="0" applyNumberFormat="1" applyFill="1" applyBorder="1"/>
    <xf numFmtId="0" fontId="27" fillId="0" borderId="118" xfId="0" applyFont="1" applyBorder="1" applyAlignment="1">
      <alignment horizontal="center"/>
    </xf>
    <xf numFmtId="165" fontId="0" fillId="3" borderId="15" xfId="0" applyNumberFormat="1" applyFill="1" applyBorder="1"/>
    <xf numFmtId="165" fontId="0" fillId="3" borderId="77" xfId="0" applyNumberFormat="1" applyFill="1" applyBorder="1"/>
    <xf numFmtId="165" fontId="0" fillId="3" borderId="177" xfId="0" applyNumberFormat="1" applyFill="1" applyBorder="1"/>
    <xf numFmtId="165" fontId="0" fillId="3" borderId="183" xfId="0" applyNumberFormat="1" applyFill="1" applyBorder="1"/>
    <xf numFmtId="165" fontId="0" fillId="3" borderId="20" xfId="0" applyNumberFormat="1" applyFill="1" applyBorder="1"/>
    <xf numFmtId="0" fontId="11" fillId="0" borderId="0" xfId="0" applyFont="1"/>
    <xf numFmtId="0" fontId="11" fillId="0" borderId="38" xfId="0" applyFont="1" applyBorder="1"/>
    <xf numFmtId="0" fontId="11" fillId="0" borderId="39" xfId="0" applyFont="1" applyBorder="1"/>
    <xf numFmtId="0" fontId="10" fillId="0" borderId="71" xfId="0" applyFont="1" applyBorder="1"/>
    <xf numFmtId="0" fontId="10" fillId="0" borderId="76" xfId="0" applyFont="1" applyBorder="1"/>
    <xf numFmtId="0" fontId="10" fillId="0" borderId="20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76" xfId="0" applyFont="1" applyBorder="1"/>
    <xf numFmtId="3" fontId="11" fillId="0" borderId="20" xfId="0" applyNumberFormat="1" applyFont="1" applyBorder="1"/>
    <xf numFmtId="3" fontId="11" fillId="0" borderId="1" xfId="0" applyNumberFormat="1" applyFont="1" applyBorder="1"/>
    <xf numFmtId="0" fontId="11" fillId="0" borderId="77" xfId="0" applyFont="1" applyBorder="1"/>
    <xf numFmtId="3" fontId="11" fillId="0" borderId="22" xfId="0" applyNumberFormat="1" applyFont="1" applyBorder="1"/>
    <xf numFmtId="3" fontId="11" fillId="0" borderId="23" xfId="0" applyNumberFormat="1" applyFont="1" applyBorder="1"/>
    <xf numFmtId="165" fontId="11" fillId="0" borderId="20" xfId="0" applyNumberFormat="1" applyFont="1" applyBorder="1"/>
    <xf numFmtId="165" fontId="11" fillId="0" borderId="1" xfId="0" applyNumberFormat="1" applyFont="1" applyBorder="1"/>
    <xf numFmtId="165" fontId="11" fillId="0" borderId="22" xfId="0" applyNumberFormat="1" applyFont="1" applyBorder="1"/>
    <xf numFmtId="165" fontId="11" fillId="0" borderId="23" xfId="0" applyNumberFormat="1" applyFont="1" applyBorder="1"/>
    <xf numFmtId="0" fontId="11" fillId="0" borderId="76" xfId="0" applyFont="1" applyBorder="1" applyAlignment="1">
      <alignment wrapText="1"/>
    </xf>
    <xf numFmtId="0" fontId="10" fillId="0" borderId="16" xfId="0" applyFont="1" applyBorder="1"/>
    <xf numFmtId="0" fontId="10" fillId="0" borderId="33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165" fontId="11" fillId="0" borderId="1" xfId="215" applyNumberFormat="1" applyFont="1" applyFill="1" applyBorder="1" applyAlignment="1">
      <alignment horizontal="right"/>
    </xf>
    <xf numFmtId="0" fontId="11" fillId="0" borderId="167" xfId="0" applyFont="1" applyBorder="1" applyAlignment="1">
      <alignment wrapText="1"/>
    </xf>
    <xf numFmtId="3" fontId="11" fillId="3" borderId="20" xfId="0" applyNumberFormat="1" applyFont="1" applyFill="1" applyBorder="1"/>
    <xf numFmtId="3" fontId="11" fillId="3" borderId="1" xfId="0" applyNumberFormat="1" applyFont="1" applyFill="1" applyBorder="1"/>
    <xf numFmtId="0" fontId="10" fillId="0" borderId="25" xfId="0" applyFont="1" applyBorder="1" applyAlignment="1">
      <alignment horizontal="center"/>
    </xf>
    <xf numFmtId="165" fontId="11" fillId="3" borderId="20" xfId="0" applyNumberFormat="1" applyFont="1" applyFill="1" applyBorder="1"/>
    <xf numFmtId="165" fontId="11" fillId="3" borderId="1" xfId="0" applyNumberFormat="1" applyFont="1" applyFill="1" applyBorder="1"/>
    <xf numFmtId="165" fontId="11" fillId="3" borderId="22" xfId="0" applyNumberFormat="1" applyFont="1" applyFill="1" applyBorder="1"/>
    <xf numFmtId="0" fontId="86" fillId="0" borderId="0" xfId="0" applyFont="1"/>
    <xf numFmtId="0" fontId="38" fillId="3" borderId="0" xfId="0" applyFont="1" applyFill="1"/>
    <xf numFmtId="0" fontId="87" fillId="3" borderId="0" xfId="0" applyFont="1" applyFill="1"/>
    <xf numFmtId="0" fontId="38" fillId="3" borderId="0" xfId="0" applyFont="1" applyFill="1" applyAlignment="1">
      <alignment horizontal="center"/>
    </xf>
    <xf numFmtId="165" fontId="38" fillId="3" borderId="0" xfId="215" applyNumberFormat="1" applyFont="1" applyFill="1" applyAlignment="1">
      <alignment horizontal="center"/>
    </xf>
    <xf numFmtId="165" fontId="38" fillId="3" borderId="0" xfId="0" applyNumberFormat="1" applyFont="1" applyFill="1" applyAlignment="1">
      <alignment horizontal="center"/>
    </xf>
    <xf numFmtId="0" fontId="84" fillId="3" borderId="0" xfId="0" applyFont="1" applyFill="1" applyAlignment="1">
      <alignment horizontal="justify" vertical="center"/>
    </xf>
    <xf numFmtId="0" fontId="82" fillId="3" borderId="0" xfId="0" applyFont="1" applyFill="1" applyAlignment="1">
      <alignment horizontal="center"/>
    </xf>
    <xf numFmtId="0" fontId="83" fillId="3" borderId="0" xfId="0" applyFont="1" applyFill="1" applyAlignment="1">
      <alignment horizontal="center" vertical="center"/>
    </xf>
    <xf numFmtId="165" fontId="83" fillId="3" borderId="0" xfId="0" applyNumberFormat="1" applyFont="1" applyFill="1" applyAlignment="1">
      <alignment horizontal="center" vertical="center"/>
    </xf>
    <xf numFmtId="165" fontId="21" fillId="0" borderId="184" xfId="0" applyNumberFormat="1" applyFont="1" applyBorder="1" applyAlignment="1">
      <alignment horizontal="right" vertical="center"/>
    </xf>
    <xf numFmtId="165" fontId="17" fillId="48" borderId="185" xfId="0" applyNumberFormat="1" applyFont="1" applyFill="1" applyBorder="1" applyAlignment="1">
      <alignment vertical="center"/>
    </xf>
    <xf numFmtId="165" fontId="17" fillId="48" borderId="136" xfId="0" applyNumberFormat="1" applyFont="1" applyFill="1" applyBorder="1" applyAlignment="1">
      <alignment vertical="center"/>
    </xf>
    <xf numFmtId="165" fontId="17" fillId="48" borderId="186" xfId="0" applyNumberFormat="1" applyFont="1" applyFill="1" applyBorder="1" applyAlignment="1">
      <alignment vertical="center"/>
    </xf>
    <xf numFmtId="0" fontId="0" fillId="0" borderId="0" xfId="0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27" fillId="0" borderId="17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5" xfId="0" applyFont="1" applyBorder="1" applyAlignment="1">
      <alignment horizontal="center"/>
    </xf>
    <xf numFmtId="0" fontId="27" fillId="0" borderId="26" xfId="0" applyFont="1" applyBorder="1" applyAlignment="1">
      <alignment horizontal="center"/>
    </xf>
    <xf numFmtId="0" fontId="27" fillId="0" borderId="27" xfId="0" applyFont="1" applyBorder="1" applyAlignment="1">
      <alignment horizontal="center"/>
    </xf>
    <xf numFmtId="0" fontId="0" fillId="0" borderId="31" xfId="0" applyBorder="1" applyAlignment="1">
      <alignment horizontal="center" wrapText="1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38" xfId="0" applyBorder="1" applyAlignment="1">
      <alignment horizontal="left"/>
    </xf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left"/>
    </xf>
    <xf numFmtId="0" fontId="1" fillId="3" borderId="38" xfId="0" applyFont="1" applyFill="1" applyBorder="1" applyAlignment="1">
      <alignment horizontal="left"/>
    </xf>
    <xf numFmtId="0" fontId="1" fillId="3" borderId="39" xfId="0" applyFont="1" applyFill="1" applyBorder="1" applyAlignment="1">
      <alignment horizontal="left"/>
    </xf>
    <xf numFmtId="0" fontId="1" fillId="3" borderId="40" xfId="0" applyFont="1" applyFill="1" applyBorder="1" applyAlignment="1">
      <alignment horizontal="left"/>
    </xf>
    <xf numFmtId="0" fontId="27" fillId="0" borderId="78" xfId="0" applyFont="1" applyBorder="1" applyAlignment="1">
      <alignment horizontal="center"/>
    </xf>
    <xf numFmtId="0" fontId="27" fillId="0" borderId="82" xfId="0" applyFont="1" applyBorder="1" applyAlignment="1">
      <alignment horizontal="center"/>
    </xf>
    <xf numFmtId="0" fontId="27" fillId="0" borderId="79" xfId="0" applyFont="1" applyBorder="1" applyAlignment="1">
      <alignment horizontal="center"/>
    </xf>
    <xf numFmtId="0" fontId="27" fillId="0" borderId="80" xfId="0" applyFont="1" applyBorder="1" applyAlignment="1">
      <alignment horizontal="center"/>
    </xf>
    <xf numFmtId="0" fontId="27" fillId="0" borderId="81" xfId="0" applyFont="1" applyBorder="1" applyAlignment="1">
      <alignment horizontal="center"/>
    </xf>
    <xf numFmtId="0" fontId="74" fillId="0" borderId="65" xfId="0" applyFont="1" applyBorder="1" applyAlignment="1">
      <alignment horizontal="left" vertical="center"/>
    </xf>
    <xf numFmtId="0" fontId="0" fillId="0" borderId="38" xfId="0" applyBorder="1" applyAlignment="1">
      <alignment horizontal="center" wrapText="1"/>
    </xf>
    <xf numFmtId="0" fontId="0" fillId="0" borderId="39" xfId="0" applyBorder="1" applyAlignment="1">
      <alignment horizontal="center" wrapText="1"/>
    </xf>
    <xf numFmtId="0" fontId="0" fillId="0" borderId="40" xfId="0" applyBorder="1" applyAlignment="1">
      <alignment horizontal="center" wrapText="1"/>
    </xf>
    <xf numFmtId="0" fontId="27" fillId="0" borderId="25" xfId="0" applyFont="1" applyBorder="1" applyAlignment="1">
      <alignment horizontal="center" wrapText="1"/>
    </xf>
    <xf numFmtId="0" fontId="27" fillId="0" borderId="26" xfId="0" applyFont="1" applyBorder="1" applyAlignment="1">
      <alignment horizontal="center" wrapText="1"/>
    </xf>
    <xf numFmtId="0" fontId="27" fillId="0" borderId="27" xfId="0" applyFont="1" applyBorder="1" applyAlignment="1">
      <alignment horizontal="center" wrapText="1"/>
    </xf>
    <xf numFmtId="0" fontId="27" fillId="0" borderId="43" xfId="0" applyFont="1" applyBorder="1" applyAlignment="1">
      <alignment horizontal="center"/>
    </xf>
    <xf numFmtId="0" fontId="27" fillId="0" borderId="112" xfId="0" applyFont="1" applyBorder="1" applyAlignment="1">
      <alignment horizontal="center"/>
    </xf>
    <xf numFmtId="0" fontId="27" fillId="0" borderId="106" xfId="0" applyFont="1" applyBorder="1" applyAlignment="1">
      <alignment horizontal="center"/>
    </xf>
    <xf numFmtId="0" fontId="27" fillId="0" borderId="107" xfId="0" applyFont="1" applyBorder="1" applyAlignment="1">
      <alignment horizontal="center"/>
    </xf>
    <xf numFmtId="0" fontId="27" fillId="0" borderId="75" xfId="0" applyFont="1" applyBorder="1" applyAlignment="1">
      <alignment horizontal="center"/>
    </xf>
    <xf numFmtId="0" fontId="27" fillId="0" borderId="67" xfId="0" applyFont="1" applyBorder="1" applyAlignment="1">
      <alignment horizont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 wrapText="1"/>
    </xf>
    <xf numFmtId="0" fontId="2" fillId="2" borderId="90" xfId="0" applyFont="1" applyFill="1" applyBorder="1" applyAlignment="1">
      <alignment horizontal="center" vertical="center" wrapText="1"/>
    </xf>
    <xf numFmtId="0" fontId="2" fillId="2" borderId="91" xfId="0" applyFont="1" applyFill="1" applyBorder="1" applyAlignment="1">
      <alignment horizontal="center" vertical="center" wrapText="1"/>
    </xf>
    <xf numFmtId="0" fontId="2" fillId="2" borderId="93" xfId="0" applyFont="1" applyFill="1" applyBorder="1" applyAlignment="1">
      <alignment horizontal="center" vertical="center" wrapText="1"/>
    </xf>
    <xf numFmtId="0" fontId="2" fillId="2" borderId="100" xfId="0" applyFont="1" applyFill="1" applyBorder="1" applyAlignment="1">
      <alignment horizontal="center" vertical="center" wrapText="1"/>
    </xf>
    <xf numFmtId="0" fontId="2" fillId="2" borderId="115" xfId="0" applyFont="1" applyFill="1" applyBorder="1" applyAlignment="1">
      <alignment horizontal="center" vertical="center" wrapText="1"/>
    </xf>
    <xf numFmtId="0" fontId="2" fillId="2" borderId="116" xfId="0" applyFont="1" applyFill="1" applyBorder="1" applyAlignment="1">
      <alignment horizontal="center" vertical="center" wrapText="1"/>
    </xf>
    <xf numFmtId="0" fontId="2" fillId="2" borderId="117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2" borderId="64" xfId="0" applyFont="1" applyFill="1" applyBorder="1" applyAlignment="1">
      <alignment horizontal="center" vertical="center" wrapText="1"/>
    </xf>
    <xf numFmtId="0" fontId="2" fillId="2" borderId="65" xfId="0" applyFont="1" applyFill="1" applyBorder="1" applyAlignment="1">
      <alignment horizontal="center" vertical="center" wrapText="1"/>
    </xf>
    <xf numFmtId="0" fontId="2" fillId="2" borderId="70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7" fillId="0" borderId="77" xfId="1" applyFont="1" applyBorder="1" applyAlignment="1">
      <alignment horizontal="center"/>
    </xf>
    <xf numFmtId="0" fontId="7" fillId="0" borderId="101" xfId="1" applyFont="1" applyBorder="1" applyAlignment="1">
      <alignment horizontal="center"/>
    </xf>
    <xf numFmtId="0" fontId="7" fillId="0" borderId="83" xfId="1" applyFont="1" applyBorder="1" applyAlignment="1">
      <alignment horizontal="center"/>
    </xf>
    <xf numFmtId="0" fontId="7" fillId="0" borderId="64" xfId="1" applyFont="1" applyBorder="1" applyAlignment="1">
      <alignment horizontal="center"/>
    </xf>
    <xf numFmtId="0" fontId="21" fillId="0" borderId="48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2" borderId="41" xfId="0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 wrapText="1"/>
    </xf>
    <xf numFmtId="3" fontId="17" fillId="11" borderId="50" xfId="0" applyNumberFormat="1" applyFont="1" applyFill="1" applyBorder="1" applyAlignment="1">
      <alignment horizontal="center" vertical="center" wrapText="1"/>
    </xf>
    <xf numFmtId="3" fontId="17" fillId="11" borderId="0" xfId="0" applyNumberFormat="1" applyFont="1" applyFill="1" applyAlignment="1">
      <alignment horizontal="center" vertical="center" wrapText="1"/>
    </xf>
    <xf numFmtId="0" fontId="18" fillId="0" borderId="5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1" fillId="0" borderId="49" xfId="0" applyFont="1" applyBorder="1" applyAlignment="1">
      <alignment vertical="center"/>
    </xf>
    <xf numFmtId="0" fontId="17" fillId="0" borderId="49" xfId="0" applyFont="1" applyBorder="1" applyAlignment="1">
      <alignment horizontal="right" vertical="center"/>
    </xf>
    <xf numFmtId="0" fontId="23" fillId="0" borderId="49" xfId="0" applyFont="1" applyBorder="1" applyAlignment="1">
      <alignment vertical="center"/>
    </xf>
    <xf numFmtId="0" fontId="8" fillId="0" borderId="51" xfId="1" applyFont="1" applyBorder="1" applyAlignment="1">
      <alignment horizontal="center" wrapText="1"/>
    </xf>
    <xf numFmtId="0" fontId="21" fillId="0" borderId="49" xfId="0" applyFont="1" applyBorder="1" applyAlignment="1">
      <alignment horizontal="justify" vertical="center"/>
    </xf>
    <xf numFmtId="0" fontId="18" fillId="0" borderId="49" xfId="0" applyFont="1" applyBorder="1" applyAlignment="1">
      <alignment horizontal="center" vertical="center"/>
    </xf>
    <xf numFmtId="0" fontId="18" fillId="0" borderId="135" xfId="0" applyFont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justify" vertical="center"/>
    </xf>
    <xf numFmtId="0" fontId="64" fillId="0" borderId="0" xfId="0" applyFont="1" applyAlignment="1">
      <alignment horizontal="left"/>
    </xf>
    <xf numFmtId="0" fontId="66" fillId="2" borderId="123" xfId="0" applyFont="1" applyFill="1" applyBorder="1" applyAlignment="1">
      <alignment horizontal="center" vertical="center" wrapText="1"/>
    </xf>
    <xf numFmtId="0" fontId="64" fillId="0" borderId="0" xfId="0" applyFont="1" applyAlignment="1">
      <alignment vertical="center" wrapText="1"/>
    </xf>
    <xf numFmtId="0" fontId="8" fillId="3" borderId="0" xfId="1" applyFont="1" applyFill="1" applyAlignment="1">
      <alignment horizontal="center" wrapText="1"/>
    </xf>
    <xf numFmtId="0" fontId="69" fillId="49" borderId="139" xfId="211" applyFont="1" applyFill="1" applyBorder="1" applyAlignment="1">
      <alignment horizontal="center" vertical="top" wrapText="1"/>
    </xf>
    <xf numFmtId="0" fontId="69" fillId="49" borderId="140" xfId="211" applyFont="1" applyFill="1" applyBorder="1" applyAlignment="1">
      <alignment horizontal="center" vertical="top" wrapText="1"/>
    </xf>
    <xf numFmtId="0" fontId="69" fillId="49" borderId="141" xfId="211" applyFont="1" applyFill="1" applyBorder="1" applyAlignment="1">
      <alignment horizontal="center" vertical="top" wrapText="1"/>
    </xf>
    <xf numFmtId="0" fontId="69" fillId="49" borderId="26" xfId="211" applyFont="1" applyFill="1" applyBorder="1" applyAlignment="1">
      <alignment horizontal="center" vertical="top" wrapText="1"/>
    </xf>
    <xf numFmtId="0" fontId="69" fillId="49" borderId="27" xfId="211" applyFont="1" applyFill="1" applyBorder="1" applyAlignment="1">
      <alignment horizontal="center" vertical="top" wrapText="1"/>
    </xf>
    <xf numFmtId="0" fontId="69" fillId="3" borderId="139" xfId="211" applyFont="1" applyFill="1" applyBorder="1" applyAlignment="1">
      <alignment horizontal="center" vertical="top" wrapText="1"/>
    </xf>
    <xf numFmtId="0" fontId="69" fillId="3" borderId="140" xfId="211" applyFont="1" applyFill="1" applyBorder="1" applyAlignment="1">
      <alignment horizontal="center" vertical="top" wrapText="1"/>
    </xf>
    <xf numFmtId="0" fontId="69" fillId="3" borderId="141" xfId="211" applyFont="1" applyFill="1" applyBorder="1" applyAlignment="1">
      <alignment horizontal="center" vertical="top" wrapText="1"/>
    </xf>
    <xf numFmtId="0" fontId="69" fillId="3" borderId="18" xfId="211" applyFont="1" applyFill="1" applyBorder="1" applyAlignment="1">
      <alignment horizontal="center" vertical="top" wrapText="1"/>
    </xf>
    <xf numFmtId="0" fontId="69" fillId="3" borderId="19" xfId="211" applyFont="1" applyFill="1" applyBorder="1" applyAlignment="1">
      <alignment horizontal="center" vertical="top" wrapText="1"/>
    </xf>
    <xf numFmtId="0" fontId="69" fillId="49" borderId="26" xfId="212" applyFont="1" applyFill="1" applyBorder="1" applyAlignment="1">
      <alignment horizontal="center" vertical="top" wrapText="1"/>
    </xf>
    <xf numFmtId="0" fontId="69" fillId="49" borderId="27" xfId="212" applyFont="1" applyFill="1" applyBorder="1" applyAlignment="1">
      <alignment horizontal="center" vertical="top" wrapText="1"/>
    </xf>
    <xf numFmtId="0" fontId="69" fillId="49" borderId="139" xfId="212" applyFont="1" applyFill="1" applyBorder="1" applyAlignment="1">
      <alignment horizontal="center" vertical="top" wrapText="1"/>
    </xf>
    <xf numFmtId="0" fontId="69" fillId="49" borderId="140" xfId="212" applyFont="1" applyFill="1" applyBorder="1" applyAlignment="1">
      <alignment horizontal="center" vertical="top" wrapText="1"/>
    </xf>
    <xf numFmtId="0" fontId="69" fillId="49" borderId="141" xfId="212" applyFont="1" applyFill="1" applyBorder="1" applyAlignment="1">
      <alignment horizontal="center" vertical="top" wrapText="1"/>
    </xf>
    <xf numFmtId="0" fontId="71" fillId="49" borderId="143" xfId="212" applyFont="1" applyFill="1" applyBorder="1" applyAlignment="1">
      <alignment horizontal="center" vertical="top" wrapText="1"/>
    </xf>
    <xf numFmtId="0" fontId="71" fillId="49" borderId="152" xfId="212" applyFont="1" applyFill="1" applyBorder="1" applyAlignment="1">
      <alignment horizontal="center" vertical="top" wrapText="1"/>
    </xf>
    <xf numFmtId="0" fontId="71" fillId="49" borderId="153" xfId="212" applyFont="1" applyFill="1" applyBorder="1" applyAlignment="1">
      <alignment horizontal="center" vertical="top" wrapText="1"/>
    </xf>
    <xf numFmtId="0" fontId="71" fillId="49" borderId="139" xfId="212" applyFont="1" applyFill="1" applyBorder="1" applyAlignment="1">
      <alignment horizontal="center" vertical="top" wrapText="1"/>
    </xf>
    <xf numFmtId="0" fontId="71" fillId="49" borderId="140" xfId="212" applyFont="1" applyFill="1" applyBorder="1" applyAlignment="1">
      <alignment horizontal="center" vertical="top" wrapText="1"/>
    </xf>
    <xf numFmtId="0" fontId="71" fillId="49" borderId="141" xfId="212" applyFont="1" applyFill="1" applyBorder="1" applyAlignment="1">
      <alignment horizontal="center" vertical="top" wrapText="1"/>
    </xf>
    <xf numFmtId="0" fontId="1" fillId="0" borderId="0" xfId="0" applyFont="1" applyAlignment="1">
      <alignment horizontal="left" wrapText="1"/>
    </xf>
    <xf numFmtId="0" fontId="69" fillId="49" borderId="31" xfId="212" applyFont="1" applyFill="1" applyBorder="1" applyAlignment="1">
      <alignment horizontal="center" vertical="top" wrapText="1"/>
    </xf>
    <xf numFmtId="0" fontId="69" fillId="49" borderId="32" xfId="212" applyFont="1" applyFill="1" applyBorder="1" applyAlignment="1">
      <alignment horizontal="center" vertical="top" wrapText="1"/>
    </xf>
    <xf numFmtId="0" fontId="69" fillId="49" borderId="139" xfId="213" applyFont="1" applyFill="1" applyBorder="1" applyAlignment="1">
      <alignment horizontal="center" vertical="top" wrapText="1"/>
    </xf>
    <xf numFmtId="0" fontId="69" fillId="49" borderId="140" xfId="213" applyFont="1" applyFill="1" applyBorder="1" applyAlignment="1">
      <alignment horizontal="center" vertical="top" wrapText="1"/>
    </xf>
    <xf numFmtId="0" fontId="69" fillId="49" borderId="141" xfId="213" applyFont="1" applyFill="1" applyBorder="1" applyAlignment="1">
      <alignment horizontal="center" vertical="top" wrapText="1"/>
    </xf>
    <xf numFmtId="0" fontId="71" fillId="49" borderId="71" xfId="211" applyFont="1" applyFill="1" applyBorder="1" applyAlignment="1">
      <alignment horizontal="left" vertical="top" wrapText="1"/>
    </xf>
    <xf numFmtId="0" fontId="71" fillId="49" borderId="0" xfId="211" applyFont="1" applyFill="1" applyAlignment="1">
      <alignment horizontal="left" vertical="top" wrapText="1"/>
    </xf>
    <xf numFmtId="0" fontId="71" fillId="49" borderId="154" xfId="214" applyFont="1" applyFill="1" applyBorder="1" applyAlignment="1">
      <alignment horizontal="center" vertical="top" wrapText="1"/>
    </xf>
    <xf numFmtId="0" fontId="71" fillId="49" borderId="140" xfId="214" applyFont="1" applyFill="1" applyBorder="1" applyAlignment="1">
      <alignment horizontal="center" vertical="top" wrapText="1"/>
    </xf>
    <xf numFmtId="0" fontId="71" fillId="49" borderId="141" xfId="214" applyFont="1" applyFill="1" applyBorder="1" applyAlignment="1">
      <alignment horizontal="center" vertical="top" wrapText="1"/>
    </xf>
    <xf numFmtId="0" fontId="71" fillId="49" borderId="139" xfId="214" applyFont="1" applyFill="1" applyBorder="1" applyAlignment="1">
      <alignment horizontal="center" vertical="top" wrapText="1"/>
    </xf>
    <xf numFmtId="0" fontId="71" fillId="49" borderId="16" xfId="211" applyFont="1" applyFill="1" applyBorder="1" applyAlignment="1">
      <alignment horizontal="left" vertical="top" wrapText="1"/>
    </xf>
    <xf numFmtId="0" fontId="71" fillId="49" borderId="31" xfId="211" applyFont="1" applyFill="1" applyBorder="1" applyAlignment="1">
      <alignment horizontal="left" vertical="top" wrapText="1"/>
    </xf>
    <xf numFmtId="0" fontId="71" fillId="49" borderId="32" xfId="211" applyFont="1" applyFill="1" applyBorder="1" applyAlignment="1">
      <alignment horizontal="left" vertical="top" wrapText="1"/>
    </xf>
    <xf numFmtId="0" fontId="71" fillId="49" borderId="26" xfId="214" applyFont="1" applyFill="1" applyBorder="1" applyAlignment="1">
      <alignment horizontal="center" vertical="top" wrapText="1"/>
    </xf>
    <xf numFmtId="0" fontId="71" fillId="49" borderId="27" xfId="214" applyFont="1" applyFill="1" applyBorder="1" applyAlignment="1">
      <alignment horizontal="center" vertical="top" wrapText="1"/>
    </xf>
    <xf numFmtId="0" fontId="71" fillId="49" borderId="162" xfId="214" applyFont="1" applyFill="1" applyBorder="1" applyAlignment="1">
      <alignment horizontal="center" vertical="top" wrapText="1"/>
    </xf>
    <xf numFmtId="0" fontId="71" fillId="49" borderId="163" xfId="214" applyFont="1" applyFill="1" applyBorder="1" applyAlignment="1">
      <alignment horizontal="center" vertical="top" wrapText="1"/>
    </xf>
    <xf numFmtId="0" fontId="0" fillId="0" borderId="38" xfId="0" applyBorder="1" applyAlignment="1">
      <alignment horizontal="left" wrapText="1"/>
    </xf>
    <xf numFmtId="0" fontId="0" fillId="0" borderId="39" xfId="0" applyBorder="1" applyAlignment="1">
      <alignment horizontal="left" wrapText="1"/>
    </xf>
    <xf numFmtId="0" fontId="0" fillId="0" borderId="40" xfId="0" applyBorder="1" applyAlignment="1">
      <alignment horizontal="left" wrapText="1"/>
    </xf>
    <xf numFmtId="0" fontId="0" fillId="44" borderId="38" xfId="0" applyFill="1" applyBorder="1" applyAlignment="1">
      <alignment horizontal="left" wrapText="1"/>
    </xf>
    <xf numFmtId="0" fontId="0" fillId="44" borderId="39" xfId="0" applyFill="1" applyBorder="1" applyAlignment="1">
      <alignment horizontal="left" wrapText="1"/>
    </xf>
    <xf numFmtId="0" fontId="0" fillId="44" borderId="40" xfId="0" applyFill="1" applyBorder="1" applyAlignment="1">
      <alignment horizontal="left" wrapText="1"/>
    </xf>
    <xf numFmtId="0" fontId="27" fillId="44" borderId="26" xfId="0" applyFont="1" applyFill="1" applyBorder="1" applyAlignment="1">
      <alignment horizontal="center"/>
    </xf>
    <xf numFmtId="0" fontId="27" fillId="44" borderId="27" xfId="0" applyFont="1" applyFill="1" applyBorder="1" applyAlignment="1">
      <alignment horizontal="center"/>
    </xf>
    <xf numFmtId="0" fontId="27" fillId="0" borderId="38" xfId="0" applyFont="1" applyBorder="1" applyAlignment="1">
      <alignment horizontal="center"/>
    </xf>
    <xf numFmtId="0" fontId="27" fillId="0" borderId="39" xfId="0" applyFont="1" applyBorder="1" applyAlignment="1">
      <alignment horizontal="center"/>
    </xf>
    <xf numFmtId="0" fontId="27" fillId="0" borderId="40" xfId="0" applyFont="1" applyBorder="1" applyAlignment="1">
      <alignment horizontal="center"/>
    </xf>
    <xf numFmtId="0" fontId="0" fillId="0" borderId="39" xfId="0" applyBorder="1" applyAlignment="1">
      <alignment horizontal="left" vertical="top" wrapText="1"/>
    </xf>
    <xf numFmtId="0" fontId="0" fillId="0" borderId="30" xfId="0" applyBorder="1" applyAlignment="1">
      <alignment horizontal="center"/>
    </xf>
    <xf numFmtId="0" fontId="0" fillId="0" borderId="30" xfId="0" applyBorder="1" applyAlignment="1">
      <alignment horizontal="center" wrapText="1"/>
    </xf>
  </cellXfs>
  <cellStyles count="216">
    <cellStyle name="20% - Colore 1" xfId="32" builtinId="30" customBuiltin="1"/>
    <cellStyle name="20% - Colore 1 2" xfId="55" xr:uid="{00000000-0005-0000-0000-000001000000}"/>
    <cellStyle name="20% - Colore 2" xfId="36" builtinId="34" customBuiltin="1"/>
    <cellStyle name="20% - Colore 2 2" xfId="56" xr:uid="{00000000-0005-0000-0000-000003000000}"/>
    <cellStyle name="20% - Colore 3" xfId="40" builtinId="38" customBuiltin="1"/>
    <cellStyle name="20% - Colore 3 2" xfId="57" xr:uid="{00000000-0005-0000-0000-000005000000}"/>
    <cellStyle name="20% - Colore 4" xfId="44" builtinId="42" customBuiltin="1"/>
    <cellStyle name="20% - Colore 4 2" xfId="58" xr:uid="{00000000-0005-0000-0000-000007000000}"/>
    <cellStyle name="20% - Colore 5" xfId="48" builtinId="46" customBuiltin="1"/>
    <cellStyle name="20% - Colore 5 2" xfId="59" xr:uid="{00000000-0005-0000-0000-000009000000}"/>
    <cellStyle name="20% - Colore 6" xfId="52" builtinId="50" customBuiltin="1"/>
    <cellStyle name="20% - Colore 6 2" xfId="60" xr:uid="{00000000-0005-0000-0000-00000B000000}"/>
    <cellStyle name="40% - Colore 1" xfId="33" builtinId="31" customBuiltin="1"/>
    <cellStyle name="40% - Colore 1 2" xfId="61" xr:uid="{00000000-0005-0000-0000-00000D000000}"/>
    <cellStyle name="40% - Colore 2" xfId="37" builtinId="35" customBuiltin="1"/>
    <cellStyle name="40% - Colore 2 2" xfId="62" xr:uid="{00000000-0005-0000-0000-00000F000000}"/>
    <cellStyle name="40% - Colore 3" xfId="41" builtinId="39" customBuiltin="1"/>
    <cellStyle name="40% - Colore 3 2" xfId="63" xr:uid="{00000000-0005-0000-0000-000011000000}"/>
    <cellStyle name="40% - Colore 4" xfId="45" builtinId="43" customBuiltin="1"/>
    <cellStyle name="40% - Colore 4 2" xfId="64" xr:uid="{00000000-0005-0000-0000-000013000000}"/>
    <cellStyle name="40% - Colore 5" xfId="49" builtinId="47" customBuiltin="1"/>
    <cellStyle name="40% - Colore 5 2" xfId="65" xr:uid="{00000000-0005-0000-0000-000015000000}"/>
    <cellStyle name="40% - Colore 6" xfId="53" builtinId="51" customBuiltin="1"/>
    <cellStyle name="40% - Colore 6 2" xfId="66" xr:uid="{00000000-0005-0000-0000-000017000000}"/>
    <cellStyle name="60% - Colore 1" xfId="34" builtinId="32" customBuiltin="1"/>
    <cellStyle name="60% - Colore 1 2" xfId="3" xr:uid="{00000000-0005-0000-0000-000019000000}"/>
    <cellStyle name="60% - Colore 1 2 2" xfId="156" xr:uid="{00000000-0005-0000-0000-00001A000000}"/>
    <cellStyle name="60% - Colore 2" xfId="38" builtinId="36" customBuiltin="1"/>
    <cellStyle name="60% - Colore 2 2" xfId="4" xr:uid="{00000000-0005-0000-0000-00001C000000}"/>
    <cellStyle name="60% - Colore 2 2 2" xfId="157" xr:uid="{00000000-0005-0000-0000-00001D000000}"/>
    <cellStyle name="60% - Colore 3" xfId="42" builtinId="40" customBuiltin="1"/>
    <cellStyle name="60% - Colore 3 2" xfId="5" xr:uid="{00000000-0005-0000-0000-00001F000000}"/>
    <cellStyle name="60% - Colore 3 2 2" xfId="158" xr:uid="{00000000-0005-0000-0000-000020000000}"/>
    <cellStyle name="60% - Colore 4" xfId="46" builtinId="44" customBuiltin="1"/>
    <cellStyle name="60% - Colore 4 2" xfId="6" xr:uid="{00000000-0005-0000-0000-000022000000}"/>
    <cellStyle name="60% - Colore 4 2 2" xfId="159" xr:uid="{00000000-0005-0000-0000-000023000000}"/>
    <cellStyle name="60% - Colore 5" xfId="50" builtinId="48" customBuiltin="1"/>
    <cellStyle name="60% - Colore 5 2" xfId="7" xr:uid="{00000000-0005-0000-0000-000025000000}"/>
    <cellStyle name="60% - Colore 5 2 2" xfId="160" xr:uid="{00000000-0005-0000-0000-000026000000}"/>
    <cellStyle name="60% - Colore 6" xfId="54" builtinId="52" customBuiltin="1"/>
    <cellStyle name="60% - Colore 6 2" xfId="8" xr:uid="{00000000-0005-0000-0000-000028000000}"/>
    <cellStyle name="60% - Colore 6 2 2" xfId="161" xr:uid="{00000000-0005-0000-0000-000029000000}"/>
    <cellStyle name="Accent" xfId="107" xr:uid="{00000000-0005-0000-0000-00002A000000}"/>
    <cellStyle name="Accent 1" xfId="108" xr:uid="{00000000-0005-0000-0000-00002B000000}"/>
    <cellStyle name="Accent 2" xfId="109" xr:uid="{00000000-0005-0000-0000-00002C000000}"/>
    <cellStyle name="Accent 3" xfId="110" xr:uid="{00000000-0005-0000-0000-00002D000000}"/>
    <cellStyle name="Bad" xfId="111" xr:uid="{00000000-0005-0000-0000-00002E000000}"/>
    <cellStyle name="Calcolo" xfId="24" builtinId="22" customBuiltin="1"/>
    <cellStyle name="Calcolo 2" xfId="162" xr:uid="{00000000-0005-0000-0000-000030000000}"/>
    <cellStyle name="Cella collegata" xfId="25" builtinId="24" customBuiltin="1"/>
    <cellStyle name="Cella collegata 2" xfId="163" xr:uid="{00000000-0005-0000-0000-000032000000}"/>
    <cellStyle name="Cella da controllare" xfId="26" builtinId="23" customBuiltin="1"/>
    <cellStyle name="Cella da controllare 2" xfId="164" xr:uid="{00000000-0005-0000-0000-000034000000}"/>
    <cellStyle name="Collegamento ipertestuale 2" xfId="67" xr:uid="{00000000-0005-0000-0000-000035000000}"/>
    <cellStyle name="Collegamento ipertestuale 2 2" xfId="165" xr:uid="{00000000-0005-0000-0000-000036000000}"/>
    <cellStyle name="Collegamento ipertestuale visitato 2" xfId="166" xr:uid="{00000000-0005-0000-0000-000037000000}"/>
    <cellStyle name="Colore 1" xfId="31" builtinId="29" customBuiltin="1"/>
    <cellStyle name="Colore 1 2" xfId="167" xr:uid="{00000000-0005-0000-0000-000039000000}"/>
    <cellStyle name="Colore 2" xfId="35" builtinId="33" customBuiltin="1"/>
    <cellStyle name="Colore 2 2" xfId="168" xr:uid="{00000000-0005-0000-0000-00003B000000}"/>
    <cellStyle name="Colore 3" xfId="39" builtinId="37" customBuiltin="1"/>
    <cellStyle name="Colore 3 2" xfId="169" xr:uid="{00000000-0005-0000-0000-00003D000000}"/>
    <cellStyle name="Colore 4" xfId="43" builtinId="41" customBuiltin="1"/>
    <cellStyle name="Colore 4 2" xfId="170" xr:uid="{00000000-0005-0000-0000-00003F000000}"/>
    <cellStyle name="Colore 5" xfId="47" builtinId="45" customBuiltin="1"/>
    <cellStyle name="Colore 5 2" xfId="171" xr:uid="{00000000-0005-0000-0000-000041000000}"/>
    <cellStyle name="Colore 6" xfId="51" builtinId="49" customBuiltin="1"/>
    <cellStyle name="Colore 6 2" xfId="172" xr:uid="{00000000-0005-0000-0000-000043000000}"/>
    <cellStyle name="Error" xfId="112" xr:uid="{00000000-0005-0000-0000-000044000000}"/>
    <cellStyle name="Euro" xfId="68" xr:uid="{00000000-0005-0000-0000-000045000000}"/>
    <cellStyle name="Euro 2" xfId="173" xr:uid="{00000000-0005-0000-0000-000046000000}"/>
    <cellStyle name="Excel Built-in Normal" xfId="69" xr:uid="{00000000-0005-0000-0000-000047000000}"/>
    <cellStyle name="Footnote" xfId="113" xr:uid="{00000000-0005-0000-0000-000048000000}"/>
    <cellStyle name="Good" xfId="114" xr:uid="{00000000-0005-0000-0000-000049000000}"/>
    <cellStyle name="Heading (user)" xfId="115" xr:uid="{00000000-0005-0000-0000-00004A000000}"/>
    <cellStyle name="Heading 1" xfId="116" xr:uid="{00000000-0005-0000-0000-00004B000000}"/>
    <cellStyle name="Heading 2" xfId="117" xr:uid="{00000000-0005-0000-0000-00004C000000}"/>
    <cellStyle name="Hyperlink" xfId="118" xr:uid="{00000000-0005-0000-0000-00004D000000}"/>
    <cellStyle name="Input" xfId="22" builtinId="20" customBuiltin="1"/>
    <cellStyle name="Input 2" xfId="174" xr:uid="{00000000-0005-0000-0000-00004F000000}"/>
    <cellStyle name="Migliaia" xfId="13" builtinId="3"/>
    <cellStyle name="Migliaia [0] 2" xfId="70" xr:uid="{00000000-0005-0000-0000-000051000000}"/>
    <cellStyle name="Migliaia [0] 3" xfId="175" xr:uid="{00000000-0005-0000-0000-000052000000}"/>
    <cellStyle name="Migliaia 10" xfId="176" xr:uid="{00000000-0005-0000-0000-000053000000}"/>
    <cellStyle name="Migliaia 10 2" xfId="177" xr:uid="{00000000-0005-0000-0000-000054000000}"/>
    <cellStyle name="Migliaia 11" xfId="178" xr:uid="{00000000-0005-0000-0000-000055000000}"/>
    <cellStyle name="Migliaia 11 2" xfId="179" xr:uid="{00000000-0005-0000-0000-000056000000}"/>
    <cellStyle name="Migliaia 12" xfId="180" xr:uid="{00000000-0005-0000-0000-000057000000}"/>
    <cellStyle name="Migliaia 12 2" xfId="181" xr:uid="{00000000-0005-0000-0000-000058000000}"/>
    <cellStyle name="Migliaia 13" xfId="182" xr:uid="{00000000-0005-0000-0000-000059000000}"/>
    <cellStyle name="Migliaia 13 2" xfId="183" xr:uid="{00000000-0005-0000-0000-00005A000000}"/>
    <cellStyle name="Migliaia 14" xfId="184" xr:uid="{00000000-0005-0000-0000-00005B000000}"/>
    <cellStyle name="Migliaia 15" xfId="185" xr:uid="{00000000-0005-0000-0000-00005C000000}"/>
    <cellStyle name="Migliaia 16" xfId="186" xr:uid="{00000000-0005-0000-0000-00005D000000}"/>
    <cellStyle name="Migliaia 17" xfId="187" xr:uid="{00000000-0005-0000-0000-00005E000000}"/>
    <cellStyle name="Migliaia 18" xfId="188" xr:uid="{00000000-0005-0000-0000-00005F000000}"/>
    <cellStyle name="Migliaia 2" xfId="98" xr:uid="{00000000-0005-0000-0000-000060000000}"/>
    <cellStyle name="Migliaia 3" xfId="97" xr:uid="{00000000-0005-0000-0000-000061000000}"/>
    <cellStyle name="Migliaia 4" xfId="99" xr:uid="{00000000-0005-0000-0000-000062000000}"/>
    <cellStyle name="Migliaia 5" xfId="96" xr:uid="{00000000-0005-0000-0000-000063000000}"/>
    <cellStyle name="Migliaia 6" xfId="105" xr:uid="{00000000-0005-0000-0000-000064000000}"/>
    <cellStyle name="Migliaia 7" xfId="103" xr:uid="{00000000-0005-0000-0000-000065000000}"/>
    <cellStyle name="Migliaia 7 2" xfId="189" xr:uid="{00000000-0005-0000-0000-000066000000}"/>
    <cellStyle name="Migliaia 8" xfId="102" xr:uid="{00000000-0005-0000-0000-000067000000}"/>
    <cellStyle name="Migliaia 8 2" xfId="190" xr:uid="{00000000-0005-0000-0000-000068000000}"/>
    <cellStyle name="Migliaia 9" xfId="104" xr:uid="{00000000-0005-0000-0000-000069000000}"/>
    <cellStyle name="Migliaia 9 2" xfId="191" xr:uid="{00000000-0005-0000-0000-00006A000000}"/>
    <cellStyle name="Neutral" xfId="119" xr:uid="{00000000-0005-0000-0000-00006B000000}"/>
    <cellStyle name="Neutrale" xfId="21" builtinId="28" customBuiltin="1"/>
    <cellStyle name="Neutrale 2" xfId="9" xr:uid="{00000000-0005-0000-0000-00006D000000}"/>
    <cellStyle name="Neutrale 2 2" xfId="192" xr:uid="{00000000-0005-0000-0000-00006E000000}"/>
    <cellStyle name="Normale" xfId="0" builtinId="0"/>
    <cellStyle name="Normale 10" xfId="154" xr:uid="{00000000-0005-0000-0000-000070000000}"/>
    <cellStyle name="Normale 2" xfId="1" xr:uid="{00000000-0005-0000-0000-000071000000}"/>
    <cellStyle name="Normale 2 10" xfId="137" xr:uid="{00000000-0005-0000-0000-000072000000}"/>
    <cellStyle name="Normale 2 11" xfId="209" xr:uid="{00000000-0005-0000-0000-000073000000}"/>
    <cellStyle name="Normale 2 2" xfId="10" xr:uid="{00000000-0005-0000-0000-000074000000}"/>
    <cellStyle name="Normale 2 2 2" xfId="71" xr:uid="{00000000-0005-0000-0000-000075000000}"/>
    <cellStyle name="Normale 2 2 3" xfId="72" xr:uid="{00000000-0005-0000-0000-000076000000}"/>
    <cellStyle name="Normale 2 2_2017 Fruibile" xfId="73" xr:uid="{00000000-0005-0000-0000-000077000000}"/>
    <cellStyle name="Normale 2 3" xfId="74" xr:uid="{00000000-0005-0000-0000-000078000000}"/>
    <cellStyle name="Normale 2 4" xfId="75" xr:uid="{00000000-0005-0000-0000-000079000000}"/>
    <cellStyle name="Normale 2 5" xfId="76" xr:uid="{00000000-0005-0000-0000-00007A000000}"/>
    <cellStyle name="Normale 2 6" xfId="95" xr:uid="{00000000-0005-0000-0000-00007B000000}"/>
    <cellStyle name="Normale 2 6 2" xfId="142" xr:uid="{00000000-0005-0000-0000-00007C000000}"/>
    <cellStyle name="Normale 2 6 2 2" xfId="193" xr:uid="{00000000-0005-0000-0000-00007D000000}"/>
    <cellStyle name="Normale 2 6 3" xfId="150" xr:uid="{00000000-0005-0000-0000-00007E000000}"/>
    <cellStyle name="Normale 2 7" xfId="94" xr:uid="{00000000-0005-0000-0000-00007F000000}"/>
    <cellStyle name="Normale 2 7 2" xfId="143" xr:uid="{00000000-0005-0000-0000-000080000000}"/>
    <cellStyle name="Normale 2 7 3" xfId="149" xr:uid="{00000000-0005-0000-0000-000081000000}"/>
    <cellStyle name="Normale 2 7 4" xfId="210" xr:uid="{00000000-0005-0000-0000-000082000000}"/>
    <cellStyle name="Normale 2 8" xfId="106" xr:uid="{00000000-0005-0000-0000-000083000000}"/>
    <cellStyle name="Normale 2 9" xfId="135" xr:uid="{00000000-0005-0000-0000-000084000000}"/>
    <cellStyle name="Normale 2_2017 Fruibile" xfId="77" xr:uid="{00000000-0005-0000-0000-000085000000}"/>
    <cellStyle name="Normale 3" xfId="2" xr:uid="{00000000-0005-0000-0000-000086000000}"/>
    <cellStyle name="Normale 3 2" xfId="132" xr:uid="{00000000-0005-0000-0000-000087000000}"/>
    <cellStyle name="Normale 4" xfId="11" xr:uid="{00000000-0005-0000-0000-000088000000}"/>
    <cellStyle name="Normale 4 2" xfId="79" xr:uid="{00000000-0005-0000-0000-000089000000}"/>
    <cellStyle name="Normale 4 3" xfId="131" xr:uid="{00000000-0005-0000-0000-00008A000000}"/>
    <cellStyle name="Normale 4 4" xfId="155" xr:uid="{00000000-0005-0000-0000-00008B000000}"/>
    <cellStyle name="Normale 4 5" xfId="78" xr:uid="{00000000-0005-0000-0000-00008C000000}"/>
    <cellStyle name="Normale 4_2017 Fruibile" xfId="80" xr:uid="{00000000-0005-0000-0000-00008D000000}"/>
    <cellStyle name="Normale 5" xfId="81" xr:uid="{00000000-0005-0000-0000-00008E000000}"/>
    <cellStyle name="Normale 5 2" xfId="82" xr:uid="{00000000-0005-0000-0000-00008F000000}"/>
    <cellStyle name="Normale 5 3" xfId="133" xr:uid="{00000000-0005-0000-0000-000090000000}"/>
    <cellStyle name="Normale 5 3 2" xfId="138" xr:uid="{00000000-0005-0000-0000-000091000000}"/>
    <cellStyle name="Normale 5 3 3" xfId="144" xr:uid="{00000000-0005-0000-0000-000092000000}"/>
    <cellStyle name="Normale 5_2017 Fruibile" xfId="83" xr:uid="{00000000-0005-0000-0000-000093000000}"/>
    <cellStyle name="Normale 6" xfId="93" xr:uid="{00000000-0005-0000-0000-000094000000}"/>
    <cellStyle name="Normale 6 2" xfId="134" xr:uid="{00000000-0005-0000-0000-000095000000}"/>
    <cellStyle name="Normale 6 2 2" xfId="139" xr:uid="{00000000-0005-0000-0000-000096000000}"/>
    <cellStyle name="Normale 6 2 3" xfId="145" xr:uid="{00000000-0005-0000-0000-000097000000}"/>
    <cellStyle name="Normale 6 3" xfId="141" xr:uid="{00000000-0005-0000-0000-000098000000}"/>
    <cellStyle name="Normale 6 3 2" xfId="194" xr:uid="{00000000-0005-0000-0000-000099000000}"/>
    <cellStyle name="Normale 6 4" xfId="148" xr:uid="{00000000-0005-0000-0000-00009A000000}"/>
    <cellStyle name="Normale 7" xfId="100" xr:uid="{00000000-0005-0000-0000-00009B000000}"/>
    <cellStyle name="Normale 7 2" xfId="101" xr:uid="{00000000-0005-0000-0000-00009C000000}"/>
    <cellStyle name="Normale 7 3" xfId="136" xr:uid="{00000000-0005-0000-0000-00009D000000}"/>
    <cellStyle name="Normale 7 3 2" xfId="146" xr:uid="{00000000-0005-0000-0000-00009E000000}"/>
    <cellStyle name="Normale 7 3 2 2" xfId="195" xr:uid="{00000000-0005-0000-0000-00009F000000}"/>
    <cellStyle name="Normale 7 3 3" xfId="151" xr:uid="{00000000-0005-0000-0000-0000A0000000}"/>
    <cellStyle name="Normale 8" xfId="140" xr:uid="{00000000-0005-0000-0000-0000A1000000}"/>
    <cellStyle name="Normale 8 2" xfId="147" xr:uid="{00000000-0005-0000-0000-0000A2000000}"/>
    <cellStyle name="Normale 8 2 2" xfId="196" xr:uid="{00000000-0005-0000-0000-0000A3000000}"/>
    <cellStyle name="Normale 8 3" xfId="152" xr:uid="{00000000-0005-0000-0000-0000A4000000}"/>
    <cellStyle name="Normale 9" xfId="153" xr:uid="{00000000-0005-0000-0000-0000A5000000}"/>
    <cellStyle name="Normale_Foglio1" xfId="211" xr:uid="{00000000-0005-0000-0000-0000A6000000}"/>
    <cellStyle name="Normale_Foglio1_1" xfId="212" xr:uid="{00000000-0005-0000-0000-0000A7000000}"/>
    <cellStyle name="Normale_Foglio2" xfId="213" xr:uid="{00000000-0005-0000-0000-0000A8000000}"/>
    <cellStyle name="Normale_Foglio2_1" xfId="214" xr:uid="{00000000-0005-0000-0000-0000A9000000}"/>
    <cellStyle name="Nota" xfId="28" builtinId="10" customBuiltin="1"/>
    <cellStyle name="Nota 2" xfId="84" xr:uid="{00000000-0005-0000-0000-0000AB000000}"/>
    <cellStyle name="Note" xfId="120" xr:uid="{00000000-0005-0000-0000-0000AC000000}"/>
    <cellStyle name="Output" xfId="23" builtinId="21" customBuiltin="1"/>
    <cellStyle name="Output 2" xfId="197" xr:uid="{00000000-0005-0000-0000-0000AE000000}"/>
    <cellStyle name="Percentuale" xfId="215" builtinId="5"/>
    <cellStyle name="Pivot Table Category" xfId="121" xr:uid="{00000000-0005-0000-0000-0000B0000000}"/>
    <cellStyle name="Pivot Table Corner" xfId="122" xr:uid="{00000000-0005-0000-0000-0000B1000000}"/>
    <cellStyle name="Pivot Table Field" xfId="123" xr:uid="{00000000-0005-0000-0000-0000B2000000}"/>
    <cellStyle name="Pivot Table Result" xfId="124" xr:uid="{00000000-0005-0000-0000-0000B3000000}"/>
    <cellStyle name="Pivot Table Title" xfId="125" xr:uid="{00000000-0005-0000-0000-0000B4000000}"/>
    <cellStyle name="Pivot Table Value" xfId="126" xr:uid="{00000000-0005-0000-0000-0000B5000000}"/>
    <cellStyle name="Result (user)" xfId="127" xr:uid="{00000000-0005-0000-0000-0000B6000000}"/>
    <cellStyle name="Status" xfId="128" xr:uid="{00000000-0005-0000-0000-0000B7000000}"/>
    <cellStyle name="T_decimale(1)" xfId="85" xr:uid="{00000000-0005-0000-0000-0000B8000000}"/>
    <cellStyle name="T_fiancata" xfId="86" xr:uid="{00000000-0005-0000-0000-0000B9000000}"/>
    <cellStyle name="T_intero" xfId="87" xr:uid="{00000000-0005-0000-0000-0000BA000000}"/>
    <cellStyle name="T_intestazione bassa" xfId="88" xr:uid="{00000000-0005-0000-0000-0000BB000000}"/>
    <cellStyle name="T_intestazione bassa 2" xfId="89" xr:uid="{00000000-0005-0000-0000-0000BC000000}"/>
    <cellStyle name="T_intestazione bassa_2017 Fruibile" xfId="90" xr:uid="{00000000-0005-0000-0000-0000BD000000}"/>
    <cellStyle name="T_intestazione bassa_Tav 12.1 - verde urbano" xfId="91" xr:uid="{00000000-0005-0000-0000-0000BE000000}"/>
    <cellStyle name="T_intestazione bassa_Tav 12.2 - verde urbano" xfId="92" xr:uid="{00000000-0005-0000-0000-0000BF000000}"/>
    <cellStyle name="Testo avviso" xfId="27" builtinId="11" customBuiltin="1"/>
    <cellStyle name="Testo avviso 2" xfId="198" xr:uid="{00000000-0005-0000-0000-0000C1000000}"/>
    <cellStyle name="Testo descrittivo" xfId="29" builtinId="53" customBuiltin="1"/>
    <cellStyle name="Testo descrittivo 2" xfId="199" xr:uid="{00000000-0005-0000-0000-0000C3000000}"/>
    <cellStyle name="Text" xfId="129" xr:uid="{00000000-0005-0000-0000-0000C4000000}"/>
    <cellStyle name="Titolo" xfId="14" builtinId="15" customBuiltin="1"/>
    <cellStyle name="Titolo 1" xfId="15" builtinId="16" customBuiltin="1"/>
    <cellStyle name="Titolo 1 2" xfId="200" xr:uid="{00000000-0005-0000-0000-0000C7000000}"/>
    <cellStyle name="Titolo 2" xfId="16" builtinId="17" customBuiltin="1"/>
    <cellStyle name="Titolo 2 2" xfId="201" xr:uid="{00000000-0005-0000-0000-0000C9000000}"/>
    <cellStyle name="Titolo 3" xfId="17" builtinId="18" customBuiltin="1"/>
    <cellStyle name="Titolo 3 2" xfId="202" xr:uid="{00000000-0005-0000-0000-0000CB000000}"/>
    <cellStyle name="Titolo 4" xfId="18" builtinId="19" customBuiltin="1"/>
    <cellStyle name="Titolo 4 2" xfId="203" xr:uid="{00000000-0005-0000-0000-0000CD000000}"/>
    <cellStyle name="Titolo 5" xfId="12" xr:uid="{00000000-0005-0000-0000-0000CE000000}"/>
    <cellStyle name="Titolo 5 2" xfId="204" xr:uid="{00000000-0005-0000-0000-0000CF000000}"/>
    <cellStyle name="Totale" xfId="30" builtinId="25" customBuiltin="1"/>
    <cellStyle name="Totale 2" xfId="205" xr:uid="{00000000-0005-0000-0000-0000D1000000}"/>
    <cellStyle name="Valore non valido" xfId="20" builtinId="27" customBuiltin="1"/>
    <cellStyle name="Valore non valido 2" xfId="206" xr:uid="{00000000-0005-0000-0000-0000D3000000}"/>
    <cellStyle name="Valore valido" xfId="19" builtinId="26" customBuiltin="1"/>
    <cellStyle name="Valore valido 2" xfId="207" xr:uid="{00000000-0005-0000-0000-0000D5000000}"/>
    <cellStyle name="Valuta [0] 2" xfId="208" xr:uid="{00000000-0005-0000-0000-0000D6000000}"/>
    <cellStyle name="Warning" xfId="130" xr:uid="{00000000-0005-0000-0000-0000D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  <a:latin typeface="+mn-lt"/>
              </a:defRPr>
            </a:pPr>
            <a:r>
              <a:rPr lang="it-IT" sz="120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Iscritti</a:t>
            </a:r>
            <a:r>
              <a:rPr lang="it-IT" sz="1200" baseline="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 per ambito e genere - scelte - composizione percentuale (coorte 2022/2023)  </a:t>
            </a:r>
            <a:endParaRPr lang="it-IT" sz="1200">
              <a:solidFill>
                <a:schemeClr val="tx2"/>
              </a:solidFill>
              <a:latin typeface="+mn-lt"/>
              <a:cs typeface="Arial" panose="020B0604020202020204" pitchFamily="34" charset="0"/>
            </a:endParaRP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7580607171423634"/>
          <c:y val="4.0682745294881348E-2"/>
          <c:w val="0.77277994155784124"/>
          <c:h val="0.57921186934966462"/>
        </c:manualLayout>
      </c:layout>
      <c:barChart>
        <c:barDir val="bar"/>
        <c:grouping val="percentStacked"/>
        <c:varyColors val="0"/>
        <c:ser>
          <c:idx val="0"/>
          <c:order val="0"/>
          <c:tx>
            <c:v>Economia e management</c:v>
          </c:tx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 baseline="0">
                    <a:latin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DONNE - ISCRITTE</c:v>
              </c:pt>
              <c:pt idx="1">
                <c:v>UOMINI - ISCRITTI</c:v>
              </c:pt>
              <c:pt idx="2">
                <c:v>TOTALE ISCRITTI</c:v>
              </c:pt>
            </c:strLit>
          </c:cat>
          <c:val>
            <c:numLit>
              <c:formatCode>General</c:formatCode>
              <c:ptCount val="3"/>
              <c:pt idx="0">
                <c:v>8.804246019356853</c:v>
              </c:pt>
              <c:pt idx="1">
                <c:v>11.945525291828794</c:v>
              </c:pt>
              <c:pt idx="2">
                <c:v>10.202667590507534</c:v>
              </c:pt>
            </c:numLit>
          </c:val>
          <c:extLst>
            <c:ext xmlns:c16="http://schemas.microsoft.com/office/drawing/2014/chart" uri="{C3380CC4-5D6E-409C-BE32-E72D297353CC}">
              <c16:uniqueId val="{00000000-F4BC-4AC9-AF04-65972FEDE65C}"/>
            </c:ext>
          </c:extLst>
        </c:ser>
        <c:ser>
          <c:idx val="1"/>
          <c:order val="1"/>
          <c:tx>
            <c:v>Farmacia e biotecnologie</c:v>
          </c:tx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DONNE - ISCRITTE</c:v>
              </c:pt>
              <c:pt idx="1">
                <c:v>UOMINI - ISCRITTI</c:v>
              </c:pt>
              <c:pt idx="2">
                <c:v>TOTALE ISCRITTI</c:v>
              </c:pt>
            </c:strLit>
          </c:cat>
          <c:val>
            <c:numLit>
              <c:formatCode>General</c:formatCode>
              <c:ptCount val="3"/>
              <c:pt idx="0">
                <c:v>3.7777083983765216</c:v>
              </c:pt>
              <c:pt idx="1">
                <c:v>1.245136186770428</c:v>
              </c:pt>
              <c:pt idx="2">
                <c:v>2.650268491252382</c:v>
              </c:pt>
            </c:numLit>
          </c:val>
          <c:extLst>
            <c:ext xmlns:c16="http://schemas.microsoft.com/office/drawing/2014/chart" uri="{C3380CC4-5D6E-409C-BE32-E72D297353CC}">
              <c16:uniqueId val="{00000001-F4BC-4AC9-AF04-65972FEDE65C}"/>
            </c:ext>
          </c:extLst>
        </c:ser>
        <c:ser>
          <c:idx val="2"/>
          <c:order val="2"/>
          <c:tx>
            <c:v>Giurisprudenza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DONNE - ISCRITTE</c:v>
              </c:pt>
              <c:pt idx="1">
                <c:v>UOMINI - ISCRITTI</c:v>
              </c:pt>
              <c:pt idx="2">
                <c:v>TOTALE ISCRITTI</c:v>
              </c:pt>
            </c:strLit>
          </c:cat>
          <c:val>
            <c:numLit>
              <c:formatCode>General</c:formatCode>
              <c:ptCount val="3"/>
              <c:pt idx="0">
                <c:v>10.552606931002186</c:v>
              </c:pt>
              <c:pt idx="1">
                <c:v>6.4591439688715964</c:v>
              </c:pt>
              <c:pt idx="2">
                <c:v>8.7302962064784335</c:v>
              </c:pt>
            </c:numLit>
          </c:val>
          <c:extLst>
            <c:ext xmlns:c16="http://schemas.microsoft.com/office/drawing/2014/chart" uri="{C3380CC4-5D6E-409C-BE32-E72D297353CC}">
              <c16:uniqueId val="{00000002-F4BC-4AC9-AF04-65972FEDE65C}"/>
            </c:ext>
          </c:extLst>
        </c:ser>
        <c:ser>
          <c:idx val="3"/>
          <c:order val="3"/>
          <c:tx>
            <c:v>Ingegneria e architettura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DONNE - ISCRITTE</c:v>
              </c:pt>
              <c:pt idx="1">
                <c:v>UOMINI - ISCRITTI</c:v>
              </c:pt>
              <c:pt idx="2">
                <c:v>TOTALE ISCRITTI</c:v>
              </c:pt>
            </c:strLit>
          </c:cat>
          <c:val>
            <c:numLit>
              <c:formatCode>General</c:formatCode>
              <c:ptCount val="3"/>
              <c:pt idx="0">
                <c:v>9.4286606306587561</c:v>
              </c:pt>
              <c:pt idx="1">
                <c:v>35.875486381322958</c:v>
              </c:pt>
              <c:pt idx="2">
                <c:v>21.202147930019056</c:v>
              </c:pt>
            </c:numLit>
          </c:val>
          <c:extLst>
            <c:ext xmlns:c16="http://schemas.microsoft.com/office/drawing/2014/chart" uri="{C3380CC4-5D6E-409C-BE32-E72D297353CC}">
              <c16:uniqueId val="{00000003-F4BC-4AC9-AF04-65972FEDE65C}"/>
            </c:ext>
          </c:extLst>
        </c:ser>
        <c:ser>
          <c:idx val="4"/>
          <c:order val="4"/>
          <c:tx>
            <c:v>Lingue e Letterature, Traduzione e Interpretazione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DONNE - ISCRITTE</c:v>
              </c:pt>
              <c:pt idx="1">
                <c:v>UOMINI - ISCRITTI</c:v>
              </c:pt>
              <c:pt idx="2">
                <c:v>TOTALE ISCRITTI</c:v>
              </c:pt>
            </c:strLit>
          </c:cat>
          <c:val>
            <c:numLit>
              <c:formatCode>General</c:formatCode>
              <c:ptCount val="3"/>
              <c:pt idx="0">
                <c:v>4.5894473930689985</c:v>
              </c:pt>
              <c:pt idx="1">
                <c:v>0.89494163424124507</c:v>
              </c:pt>
              <c:pt idx="2">
                <c:v>2.9447427680582021</c:v>
              </c:pt>
            </c:numLit>
          </c:val>
          <c:extLst>
            <c:ext xmlns:c16="http://schemas.microsoft.com/office/drawing/2014/chart" uri="{C3380CC4-5D6E-409C-BE32-E72D297353CC}">
              <c16:uniqueId val="{00000004-F4BC-4AC9-AF04-65972FEDE65C}"/>
            </c:ext>
          </c:extLst>
        </c:ser>
        <c:ser>
          <c:idx val="5"/>
          <c:order val="5"/>
          <c:tx>
            <c:v>Medicina e Chirurgia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DONNE - ISCRITTE</c:v>
              </c:pt>
              <c:pt idx="1">
                <c:v>UOMINI - ISCRITTI</c:v>
              </c:pt>
              <c:pt idx="2">
                <c:v>TOTALE ISCRITTI</c:v>
              </c:pt>
            </c:strLit>
          </c:cat>
          <c:val>
            <c:numLit>
              <c:formatCode>General</c:formatCode>
              <c:ptCount val="3"/>
              <c:pt idx="0">
                <c:v>13.955666562597566</c:v>
              </c:pt>
              <c:pt idx="1">
                <c:v>5.8754863813229568</c:v>
              </c:pt>
              <c:pt idx="2">
                <c:v>10.358565737051793</c:v>
              </c:pt>
            </c:numLit>
          </c:val>
          <c:extLst>
            <c:ext xmlns:c16="http://schemas.microsoft.com/office/drawing/2014/chart" uri="{C3380CC4-5D6E-409C-BE32-E72D297353CC}">
              <c16:uniqueId val="{00000005-F4BC-4AC9-AF04-65972FEDE65C}"/>
            </c:ext>
          </c:extLst>
        </c:ser>
        <c:ser>
          <c:idx val="6"/>
          <c:order val="6"/>
          <c:tx>
            <c:v>Medicina veterinaria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DONNE - ISCRITTE</c:v>
              </c:pt>
              <c:pt idx="1">
                <c:v>UOMINI - ISCRITTI</c:v>
              </c:pt>
              <c:pt idx="2">
                <c:v>TOTALE ISCRITTI</c:v>
              </c:pt>
            </c:strLit>
          </c:cat>
          <c:val>
            <c:numLit>
              <c:formatCode>General</c:formatCode>
              <c:ptCount val="3"/>
              <c:pt idx="0">
                <c:v>0.87418045582266612</c:v>
              </c:pt>
              <c:pt idx="1">
                <c:v>0.66147859922178986</c:v>
              </c:pt>
              <c:pt idx="2">
                <c:v>0.77949073272128877</c:v>
              </c:pt>
            </c:numLit>
          </c:val>
          <c:extLst>
            <c:ext xmlns:c16="http://schemas.microsoft.com/office/drawing/2014/chart" uri="{C3380CC4-5D6E-409C-BE32-E72D297353CC}">
              <c16:uniqueId val="{00000006-F4BC-4AC9-AF04-65972FEDE65C}"/>
            </c:ext>
          </c:extLst>
        </c:ser>
        <c:ser>
          <c:idx val="7"/>
          <c:order val="7"/>
          <c:tx>
            <c:v>Psicologia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DONNE - ISCRITTE</c:v>
              </c:pt>
              <c:pt idx="1">
                <c:v>UOMINI - ISCRITTI</c:v>
              </c:pt>
              <c:pt idx="2">
                <c:v>TOTALE ISCRITTI</c:v>
              </c:pt>
            </c:strLit>
          </c:cat>
          <c:val>
            <c:numLit>
              <c:formatCode>General</c:formatCode>
              <c:ptCount val="3"/>
              <c:pt idx="0">
                <c:v>1.9356852950359038</c:v>
              </c:pt>
              <c:pt idx="1">
                <c:v>1.1673151750972763</c:v>
              </c:pt>
              <c:pt idx="2">
                <c:v>1.593625498007968</c:v>
              </c:pt>
            </c:numLit>
          </c:val>
          <c:extLst>
            <c:ext xmlns:c16="http://schemas.microsoft.com/office/drawing/2014/chart" uri="{C3380CC4-5D6E-409C-BE32-E72D297353CC}">
              <c16:uniqueId val="{00000007-F4BC-4AC9-AF04-65972FEDE65C}"/>
            </c:ext>
          </c:extLst>
        </c:ser>
        <c:ser>
          <c:idx val="8"/>
          <c:order val="8"/>
          <c:tx>
            <c:v>Scienze</c:v>
          </c:tx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DONNE - ISCRITTE</c:v>
              </c:pt>
              <c:pt idx="1">
                <c:v>UOMINI - ISCRITTI</c:v>
              </c:pt>
              <c:pt idx="2">
                <c:v>TOTALE ISCRITTI</c:v>
              </c:pt>
            </c:strLit>
          </c:cat>
          <c:val>
            <c:numLit>
              <c:formatCode>General</c:formatCode>
              <c:ptCount val="3"/>
              <c:pt idx="0">
                <c:v>5.5885107711520448</c:v>
              </c:pt>
              <c:pt idx="1">
                <c:v>9.2607003891050592</c:v>
              </c:pt>
              <c:pt idx="2">
                <c:v>7.2232807898839431</c:v>
              </c:pt>
            </c:numLit>
          </c:val>
          <c:extLst>
            <c:ext xmlns:c16="http://schemas.microsoft.com/office/drawing/2014/chart" uri="{C3380CC4-5D6E-409C-BE32-E72D297353CC}">
              <c16:uniqueId val="{00000008-F4BC-4AC9-AF04-65972FEDE65C}"/>
            </c:ext>
          </c:extLst>
        </c:ser>
        <c:ser>
          <c:idx val="9"/>
          <c:order val="9"/>
          <c:tx>
            <c:v>Scienze agro-alimentari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DONNE - ISCRITTE</c:v>
              </c:pt>
              <c:pt idx="1">
                <c:v>UOMINI - ISCRITTI</c:v>
              </c:pt>
              <c:pt idx="2">
                <c:v>TOTALE ISCRITTI</c:v>
              </c:pt>
            </c:strLit>
          </c:cat>
          <c:val>
            <c:numLit>
              <c:formatCode>General</c:formatCode>
              <c:ptCount val="3"/>
              <c:pt idx="0">
                <c:v>2.653762098033094</c:v>
              </c:pt>
              <c:pt idx="1">
                <c:v>5.4474708171206228</c:v>
              </c:pt>
              <c:pt idx="2">
                <c:v>3.8974536636064441</c:v>
              </c:pt>
            </c:numLit>
          </c:val>
          <c:extLst>
            <c:ext xmlns:c16="http://schemas.microsoft.com/office/drawing/2014/chart" uri="{C3380CC4-5D6E-409C-BE32-E72D297353CC}">
              <c16:uniqueId val="{00000009-F4BC-4AC9-AF04-65972FEDE65C}"/>
            </c:ext>
          </c:extLst>
        </c:ser>
        <c:ser>
          <c:idx val="10"/>
          <c:order val="10"/>
          <c:tx>
            <c:v>Scienze dell’educazione e della formazione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DONNE - ISCRITTE</c:v>
              </c:pt>
              <c:pt idx="1">
                <c:v>UOMINI - ISCRITTI</c:v>
              </c:pt>
              <c:pt idx="2">
                <c:v>TOTALE ISCRITTI</c:v>
              </c:pt>
            </c:strLit>
          </c:cat>
          <c:val>
            <c:numLit>
              <c:formatCode>General</c:formatCode>
              <c:ptCount val="3"/>
              <c:pt idx="0">
                <c:v>12.73805807055885</c:v>
              </c:pt>
              <c:pt idx="1">
                <c:v>1.4785992217898831</c:v>
              </c:pt>
              <c:pt idx="2">
                <c:v>7.7256192620821063</c:v>
              </c:pt>
            </c:numLit>
          </c:val>
          <c:extLst>
            <c:ext xmlns:c16="http://schemas.microsoft.com/office/drawing/2014/chart" uri="{C3380CC4-5D6E-409C-BE32-E72D297353CC}">
              <c16:uniqueId val="{0000000A-F4BC-4AC9-AF04-65972FEDE65C}"/>
            </c:ext>
          </c:extLst>
        </c:ser>
        <c:ser>
          <c:idx val="11"/>
          <c:order val="11"/>
          <c:tx>
            <c:v>Scienze motorie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DONNE - ISCRITTE</c:v>
              </c:pt>
              <c:pt idx="1">
                <c:v>UOMINI - ISCRITTI</c:v>
              </c:pt>
              <c:pt idx="2">
                <c:v>TOTALE ISCRITTI</c:v>
              </c:pt>
            </c:strLit>
          </c:cat>
          <c:val>
            <c:numLit>
              <c:formatCode>General</c:formatCode>
              <c:ptCount val="3"/>
              <c:pt idx="0">
                <c:v>1.5298157976896658</c:v>
              </c:pt>
              <c:pt idx="1">
                <c:v>3.463035019455253</c:v>
              </c:pt>
              <c:pt idx="2">
                <c:v>2.3904382470119523</c:v>
              </c:pt>
            </c:numLit>
          </c:val>
          <c:extLst>
            <c:ext xmlns:c16="http://schemas.microsoft.com/office/drawing/2014/chart" uri="{C3380CC4-5D6E-409C-BE32-E72D297353CC}">
              <c16:uniqueId val="{0000000B-F4BC-4AC9-AF04-65972FEDE65C}"/>
            </c:ext>
          </c:extLst>
        </c:ser>
        <c:ser>
          <c:idx val="12"/>
          <c:order val="12"/>
          <c:tx>
            <c:v>Scienze politiche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DONNE - ISCRITTE</c:v>
              </c:pt>
              <c:pt idx="1">
                <c:v>UOMINI - ISCRITTI</c:v>
              </c:pt>
              <c:pt idx="2">
                <c:v>TOTALE ISCRITTI</c:v>
              </c:pt>
            </c:strLit>
          </c:cat>
          <c:val>
            <c:numLit>
              <c:formatCode>General</c:formatCode>
              <c:ptCount val="3"/>
              <c:pt idx="0">
                <c:v>3.4967218232906645</c:v>
              </c:pt>
              <c:pt idx="1">
                <c:v>2.8793774319066148</c:v>
              </c:pt>
              <c:pt idx="2">
                <c:v>3.221895028581327</c:v>
              </c:pt>
            </c:numLit>
          </c:val>
          <c:extLst>
            <c:ext xmlns:c16="http://schemas.microsoft.com/office/drawing/2014/chart" uri="{C3380CC4-5D6E-409C-BE32-E72D297353CC}">
              <c16:uniqueId val="{0000000C-F4BC-4AC9-AF04-65972FEDE65C}"/>
            </c:ext>
          </c:extLst>
        </c:ser>
        <c:ser>
          <c:idx val="13"/>
          <c:order val="13"/>
          <c:tx>
            <c:v>Scienze Statistiche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DONNE - ISCRITTE</c:v>
              </c:pt>
              <c:pt idx="1">
                <c:v>UOMINI - ISCRITTI</c:v>
              </c:pt>
              <c:pt idx="2">
                <c:v>TOTALE ISCRITTI</c:v>
              </c:pt>
            </c:strLit>
          </c:cat>
          <c:val>
            <c:numLit>
              <c:formatCode>General</c:formatCode>
              <c:ptCount val="3"/>
              <c:pt idx="0">
                <c:v>1.2176084920387136</c:v>
              </c:pt>
              <c:pt idx="1">
                <c:v>1.867704280155642</c:v>
              </c:pt>
              <c:pt idx="2">
                <c:v>1.5070154165944916</c:v>
              </c:pt>
            </c:numLit>
          </c:val>
          <c:extLst>
            <c:ext xmlns:c16="http://schemas.microsoft.com/office/drawing/2014/chart" uri="{C3380CC4-5D6E-409C-BE32-E72D297353CC}">
              <c16:uniqueId val="{0000000D-F4BC-4AC9-AF04-65972FEDE65C}"/>
            </c:ext>
          </c:extLst>
        </c:ser>
        <c:ser>
          <c:idx val="14"/>
          <c:order val="14"/>
          <c:tx>
            <c:v>Sociologia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DONNE - ISCRITTE</c:v>
              </c:pt>
              <c:pt idx="1">
                <c:v>UOMINI - ISCRITTI</c:v>
              </c:pt>
              <c:pt idx="2">
                <c:v>TOTALE ISCRITTI</c:v>
              </c:pt>
            </c:strLit>
          </c:cat>
          <c:val>
            <c:numLit>
              <c:formatCode>General</c:formatCode>
              <c:ptCount val="3"/>
              <c:pt idx="0">
                <c:v>2.7162035591632843</c:v>
              </c:pt>
              <c:pt idx="1">
                <c:v>1.0116731517509727</c:v>
              </c:pt>
              <c:pt idx="2">
                <c:v>1.9573878399445694</c:v>
              </c:pt>
            </c:numLit>
          </c:val>
          <c:extLst>
            <c:ext xmlns:c16="http://schemas.microsoft.com/office/drawing/2014/chart" uri="{C3380CC4-5D6E-409C-BE32-E72D297353CC}">
              <c16:uniqueId val="{0000000E-F4BC-4AC9-AF04-65972FEDE65C}"/>
            </c:ext>
          </c:extLst>
        </c:ser>
        <c:ser>
          <c:idx val="15"/>
          <c:order val="15"/>
          <c:tx>
            <c:v>Studi umanistici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DONNE - ISCRITTE</c:v>
              </c:pt>
              <c:pt idx="1">
                <c:v>UOMINI - ISCRITTI</c:v>
              </c:pt>
              <c:pt idx="2">
                <c:v>TOTALE ISCRITTI</c:v>
              </c:pt>
            </c:strLit>
          </c:cat>
          <c:val>
            <c:numLit>
              <c:formatCode>General</c:formatCode>
              <c:ptCount val="3"/>
              <c:pt idx="0">
                <c:v>16.141117702154233</c:v>
              </c:pt>
              <c:pt idx="1">
                <c:v>10.466926070038911</c:v>
              </c:pt>
              <c:pt idx="2">
                <c:v>13.61510479819851</c:v>
              </c:pt>
            </c:numLit>
          </c:val>
          <c:extLst>
            <c:ext xmlns:c16="http://schemas.microsoft.com/office/drawing/2014/chart" uri="{C3380CC4-5D6E-409C-BE32-E72D297353CC}">
              <c16:uniqueId val="{0000000F-F4BC-4AC9-AF04-65972FEDE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2562944"/>
        <c:axId val="242569216"/>
      </c:barChart>
      <c:catAx>
        <c:axId val="242562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42569216"/>
        <c:crosses val="autoZero"/>
        <c:auto val="1"/>
        <c:lblAlgn val="ctr"/>
        <c:lblOffset val="100"/>
        <c:noMultiLvlLbl val="0"/>
      </c:catAx>
      <c:valAx>
        <c:axId val="242569216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242562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9658752456861805E-3"/>
          <c:y val="0.70700008307539186"/>
          <c:w val="0.95760764973291046"/>
          <c:h val="0.26522235572237546"/>
        </c:manualLayout>
      </c:layout>
      <c:overlay val="0"/>
      <c:txPr>
        <a:bodyPr/>
        <a:lstStyle/>
        <a:p>
          <a:pPr>
            <a:defRPr sz="800"/>
          </a:pPr>
          <a:endParaRPr lang="it-IT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20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Totale</a:t>
            </a:r>
            <a:r>
              <a:rPr lang="it-IT" sz="1200" baseline="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 imprese ed imprese femminili per settore in provincia di Ravenna</a:t>
            </a:r>
            <a:r>
              <a:rPr lang="it-IT" sz="1200" baseline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.</a:t>
            </a:r>
            <a:r>
              <a:rPr lang="it-IT" sz="12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  <a:p>
            <a:pPr>
              <a:defRPr/>
            </a:pPr>
            <a:r>
              <a:rPr lang="it-IT" sz="800" baseline="0">
                <a:latin typeface="Arial" panose="020B0604020202020204" pitchFamily="34" charset="0"/>
                <a:cs typeface="Arial" panose="020B0604020202020204" pitchFamily="34" charset="0"/>
              </a:rPr>
              <a:t>Anno 2022.</a:t>
            </a:r>
            <a:endParaRPr lang="it-IT" sz="8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21235458409228902"/>
          <c:y val="2.0426292179576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6846841910028999"/>
          <c:y val="0.10271382844997946"/>
          <c:w val="0.53064499916233887"/>
          <c:h val="0.8140927301985804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'LCTV- Tav. 7'!$B$7</c:f>
              <c:strCache>
                <c:ptCount val="1"/>
                <c:pt idx="0">
                  <c:v>Totale imprese attive %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'LCTV- Tav. 7'!$A$8:$A$22</c:f>
              <c:strCache>
                <c:ptCount val="15"/>
                <c:pt idx="0">
                  <c:v>Altre Attività </c:v>
                </c:pt>
                <c:pt idx="1">
                  <c:v>S Altre attività di servizi</c:v>
                </c:pt>
                <c:pt idx="2">
                  <c:v>R Attività artistiche, sportive, di intrattenimento e divertimento</c:v>
                </c:pt>
                <c:pt idx="3">
                  <c:v>Q Sanità  ed assistenza sociale</c:v>
                </c:pt>
                <c:pt idx="4">
                  <c:v>N Noleggio, agenzie di viaggio, servizi di supporto alle imprese</c:v>
                </c:pt>
                <c:pt idx="5">
                  <c:v>M Attività professionali, scientifiche e tecniche</c:v>
                </c:pt>
                <c:pt idx="6">
                  <c:v>L Attività immobiliari</c:v>
                </c:pt>
                <c:pt idx="7">
                  <c:v>K Attività finanziarie e assicurative</c:v>
                </c:pt>
                <c:pt idx="8">
                  <c:v>J Servizi di informazione e comunicazione</c:v>
                </c:pt>
                <c:pt idx="9">
                  <c:v>I Attività dei servizi di alloggio e ristorazione</c:v>
                </c:pt>
                <c:pt idx="10">
                  <c:v>H Trasporto e magazzinaggio</c:v>
                </c:pt>
                <c:pt idx="11">
                  <c:v>G Commercio all'ingrosso ed al dettaglio; riparazione di automobili e motocicli</c:v>
                </c:pt>
                <c:pt idx="12">
                  <c:v>F Costruzioni</c:v>
                </c:pt>
                <c:pt idx="13">
                  <c:v>C Attività manifatturiere</c:v>
                </c:pt>
                <c:pt idx="14">
                  <c:v>A. Agricoltura, silvicoltura, pesca</c:v>
                </c:pt>
              </c:strCache>
            </c:strRef>
          </c:cat>
          <c:val>
            <c:numRef>
              <c:f>'LCTV- Tav. 7'!$B$8:$B$22</c:f>
              <c:numCache>
                <c:formatCode>0.0%</c:formatCode>
                <c:ptCount val="15"/>
                <c:pt idx="0">
                  <c:v>8.9999999999999993E-3</c:v>
                </c:pt>
                <c:pt idx="1">
                  <c:v>4.8000000000000001E-2</c:v>
                </c:pt>
                <c:pt idx="2">
                  <c:v>2.3E-2</c:v>
                </c:pt>
                <c:pt idx="3">
                  <c:v>8.9999999999999993E-3</c:v>
                </c:pt>
                <c:pt idx="4">
                  <c:v>0.03</c:v>
                </c:pt>
                <c:pt idx="5">
                  <c:v>3.7999999999999999E-2</c:v>
                </c:pt>
                <c:pt idx="6">
                  <c:v>5.8999999999999997E-2</c:v>
                </c:pt>
                <c:pt idx="7">
                  <c:v>2.1000000000000001E-2</c:v>
                </c:pt>
                <c:pt idx="8">
                  <c:v>1.7999999999999999E-2</c:v>
                </c:pt>
                <c:pt idx="9">
                  <c:v>0.08</c:v>
                </c:pt>
                <c:pt idx="10">
                  <c:v>3.1E-2</c:v>
                </c:pt>
                <c:pt idx="11">
                  <c:v>0.21099999999999999</c:v>
                </c:pt>
                <c:pt idx="12">
                  <c:v>0.16</c:v>
                </c:pt>
                <c:pt idx="13">
                  <c:v>7.5999999999999998E-2</c:v>
                </c:pt>
                <c:pt idx="14">
                  <c:v>0.187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0-45C3-9F8A-517906CF8CA3}"/>
            </c:ext>
          </c:extLst>
        </c:ser>
        <c:ser>
          <c:idx val="1"/>
          <c:order val="1"/>
          <c:tx>
            <c:strRef>
              <c:f>'LCTV- Tav. 7'!$C$7</c:f>
              <c:strCache>
                <c:ptCount val="1"/>
                <c:pt idx="0">
                  <c:v>Imprese femminili %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12"/>
              <c:layout>
                <c:manualLayout>
                  <c:x val="0"/>
                  <c:y val="-6.16205725376031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40-45C3-9F8A-517906CF8C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'LCTV- Tav. 7'!$A$8:$A$22</c:f>
              <c:strCache>
                <c:ptCount val="15"/>
                <c:pt idx="0">
                  <c:v>Altre Attività </c:v>
                </c:pt>
                <c:pt idx="1">
                  <c:v>S Altre attività di servizi</c:v>
                </c:pt>
                <c:pt idx="2">
                  <c:v>R Attività artistiche, sportive, di intrattenimento e divertimento</c:v>
                </c:pt>
                <c:pt idx="3">
                  <c:v>Q Sanità  ed assistenza sociale</c:v>
                </c:pt>
                <c:pt idx="4">
                  <c:v>N Noleggio, agenzie di viaggio, servizi di supporto alle imprese</c:v>
                </c:pt>
                <c:pt idx="5">
                  <c:v>M Attività professionali, scientifiche e tecniche</c:v>
                </c:pt>
                <c:pt idx="6">
                  <c:v>L Attività immobiliari</c:v>
                </c:pt>
                <c:pt idx="7">
                  <c:v>K Attività finanziarie e assicurative</c:v>
                </c:pt>
                <c:pt idx="8">
                  <c:v>J Servizi di informazione e comunicazione</c:v>
                </c:pt>
                <c:pt idx="9">
                  <c:v>I Attività dei servizi di alloggio e ristorazione</c:v>
                </c:pt>
                <c:pt idx="10">
                  <c:v>H Trasporto e magazzinaggio</c:v>
                </c:pt>
                <c:pt idx="11">
                  <c:v>G Commercio all'ingrosso ed al dettaglio; riparazione di automobili e motocicli</c:v>
                </c:pt>
                <c:pt idx="12">
                  <c:v>F Costruzioni</c:v>
                </c:pt>
                <c:pt idx="13">
                  <c:v>C Attività manifatturiere</c:v>
                </c:pt>
                <c:pt idx="14">
                  <c:v>A. Agricoltura, silvicoltura, pesca</c:v>
                </c:pt>
              </c:strCache>
            </c:strRef>
          </c:cat>
          <c:val>
            <c:numRef>
              <c:f>'LCTV- Tav. 7'!$C$8:$C$22</c:f>
              <c:numCache>
                <c:formatCode>0.0%</c:formatCode>
                <c:ptCount val="15"/>
                <c:pt idx="0">
                  <c:v>7.0000000000000001E-3</c:v>
                </c:pt>
                <c:pt idx="1">
                  <c:v>0.13600000000000001</c:v>
                </c:pt>
                <c:pt idx="2">
                  <c:v>2.4E-2</c:v>
                </c:pt>
                <c:pt idx="3">
                  <c:v>1.9E-2</c:v>
                </c:pt>
                <c:pt idx="4">
                  <c:v>4.5999999999999999E-2</c:v>
                </c:pt>
                <c:pt idx="5">
                  <c:v>3.9E-2</c:v>
                </c:pt>
                <c:pt idx="6">
                  <c:v>6.5000000000000002E-2</c:v>
                </c:pt>
                <c:pt idx="7">
                  <c:v>2.1999999999999999E-2</c:v>
                </c:pt>
                <c:pt idx="8">
                  <c:v>1.7000000000000001E-2</c:v>
                </c:pt>
                <c:pt idx="9">
                  <c:v>0.127</c:v>
                </c:pt>
                <c:pt idx="10">
                  <c:v>8.9999999999999993E-3</c:v>
                </c:pt>
                <c:pt idx="11">
                  <c:v>0.25700000000000001</c:v>
                </c:pt>
                <c:pt idx="12">
                  <c:v>3.4000000000000002E-2</c:v>
                </c:pt>
                <c:pt idx="13">
                  <c:v>6.4000000000000001E-2</c:v>
                </c:pt>
                <c:pt idx="14">
                  <c:v>0.13400000000000001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40-45C3-9F8A-517906CF8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665664"/>
        <c:axId val="127667200"/>
      </c:barChart>
      <c:catAx>
        <c:axId val="1276656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27667200"/>
        <c:crosses val="autoZero"/>
        <c:auto val="1"/>
        <c:lblAlgn val="ctr"/>
        <c:lblOffset val="100"/>
        <c:noMultiLvlLbl val="0"/>
      </c:catAx>
      <c:valAx>
        <c:axId val="127667200"/>
        <c:scaling>
          <c:orientation val="minMax"/>
        </c:scaling>
        <c:delete val="0"/>
        <c:axPos val="b"/>
        <c:majorGridlines>
          <c:spPr>
            <a:ln>
              <a:prstDash val="sysDot"/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it-IT"/>
          </a:p>
        </c:txPr>
        <c:crossAx val="127665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175828198780117E-3"/>
          <c:y val="0.95013331266167378"/>
          <c:w val="0.37983892084411436"/>
          <c:h val="4.986668733832623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  <a:latin typeface="+mn-lt"/>
              </a:defRPr>
            </a:pPr>
            <a:r>
              <a:rPr lang="it-IT" sz="1200">
                <a:solidFill>
                  <a:schemeClr val="tx2"/>
                </a:solidFill>
                <a:latin typeface="+mn-lt"/>
              </a:rPr>
              <a:t>Giornate</a:t>
            </a:r>
            <a:r>
              <a:rPr lang="it-IT" sz="1200" baseline="0">
                <a:solidFill>
                  <a:schemeClr val="tx2"/>
                </a:solidFill>
                <a:latin typeface="+mn-lt"/>
              </a:rPr>
              <a:t> retribuite nell'anno (lavoratori dipendenti) per sesso in Provincia di Ravenna . Serie Storica.</a:t>
            </a:r>
            <a:endParaRPr lang="it-IT" sz="1200">
              <a:solidFill>
                <a:schemeClr val="tx2"/>
              </a:solidFill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308956506166322E-2"/>
          <c:y val="0.24059121493157429"/>
          <c:w val="0.84088444208069657"/>
          <c:h val="0.4987536674498565"/>
        </c:manualLayout>
      </c:layout>
      <c:lineChart>
        <c:grouping val="standard"/>
        <c:varyColors val="0"/>
        <c:ser>
          <c:idx val="0"/>
          <c:order val="0"/>
          <c:tx>
            <c:strRef>
              <c:f>'LCTV - Tav.8'!$A$9</c:f>
              <c:strCache>
                <c:ptCount val="1"/>
                <c:pt idx="0">
                  <c:v>m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Tav.8'!$B$8:$F$8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Tav.8'!$B$9:$F$9</c:f>
              <c:numCache>
                <c:formatCode>General</c:formatCode>
                <c:ptCount val="5"/>
                <c:pt idx="0">
                  <c:v>244.8</c:v>
                </c:pt>
                <c:pt idx="1">
                  <c:v>244.4</c:v>
                </c:pt>
                <c:pt idx="2">
                  <c:v>234.5</c:v>
                </c:pt>
                <c:pt idx="3">
                  <c:v>243.4</c:v>
                </c:pt>
                <c:pt idx="4">
                  <c:v>246.3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C4-4126-B5E1-18CD6FC54326}"/>
            </c:ext>
          </c:extLst>
        </c:ser>
        <c:ser>
          <c:idx val="1"/>
          <c:order val="1"/>
          <c:tx>
            <c:strRef>
              <c:f>'LCTV - Tav.8'!$A$10</c:f>
              <c:strCache>
                <c:ptCount val="1"/>
                <c:pt idx="0">
                  <c:v>f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Tav.8'!$B$8:$F$8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Tav.8'!$B$10:$F$10</c:f>
              <c:numCache>
                <c:formatCode>General</c:formatCode>
                <c:ptCount val="5"/>
                <c:pt idx="0">
                  <c:v>224.4</c:v>
                </c:pt>
                <c:pt idx="1">
                  <c:v>225.9</c:v>
                </c:pt>
                <c:pt idx="2">
                  <c:v>210.9</c:v>
                </c:pt>
                <c:pt idx="3">
                  <c:v>222.3</c:v>
                </c:pt>
                <c:pt idx="4">
                  <c:v>228.5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C4-4126-B5E1-18CD6FC54326}"/>
            </c:ext>
          </c:extLst>
        </c:ser>
        <c:ser>
          <c:idx val="2"/>
          <c:order val="2"/>
          <c:tx>
            <c:strRef>
              <c:f>'LCTV - Tav.8'!$A$11</c:f>
              <c:strCache>
                <c:ptCount val="1"/>
                <c:pt idx="0">
                  <c:v>tot.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Tav.8'!$B$8:$F$8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Tav.8'!$B$11:$F$11</c:f>
              <c:numCache>
                <c:formatCode>General</c:formatCode>
                <c:ptCount val="5"/>
                <c:pt idx="0">
                  <c:v>235.6</c:v>
                </c:pt>
                <c:pt idx="1">
                  <c:v>236.1</c:v>
                </c:pt>
                <c:pt idx="2">
                  <c:v>223.9</c:v>
                </c:pt>
                <c:pt idx="3">
                  <c:v>233.9</c:v>
                </c:pt>
                <c:pt idx="4">
                  <c:v>238.2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C4-4126-B5E1-18CD6FC54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686912"/>
        <c:axId val="127692800"/>
      </c:lineChart>
      <c:catAx>
        <c:axId val="12768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7692800"/>
        <c:crosses val="autoZero"/>
        <c:auto val="1"/>
        <c:lblAlgn val="ctr"/>
        <c:lblOffset val="100"/>
        <c:noMultiLvlLbl val="0"/>
      </c:catAx>
      <c:valAx>
        <c:axId val="127692800"/>
        <c:scaling>
          <c:orientation val="minMax"/>
          <c:max val="250"/>
          <c:min val="210"/>
        </c:scaling>
        <c:delete val="0"/>
        <c:axPos val="l"/>
        <c:numFmt formatCode="General" sourceLinked="1"/>
        <c:majorTickMark val="out"/>
        <c:minorTickMark val="none"/>
        <c:tickLblPos val="nextTo"/>
        <c:crossAx val="127686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</a:defRPr>
            </a:pPr>
            <a:r>
              <a:rPr lang="it-IT" sz="1200">
                <a:solidFill>
                  <a:schemeClr val="tx2"/>
                </a:solidFill>
              </a:rPr>
              <a:t>Analisi</a:t>
            </a:r>
            <a:r>
              <a:rPr lang="it-IT" sz="1200" baseline="0">
                <a:solidFill>
                  <a:schemeClr val="tx2"/>
                </a:solidFill>
              </a:rPr>
              <a:t> temporale degli infortuni in provincia di ravenna per genere.</a:t>
            </a:r>
            <a:endParaRPr lang="it-IT" sz="1200">
              <a:solidFill>
                <a:schemeClr val="tx2"/>
              </a:solidFill>
            </a:endParaRPr>
          </a:p>
        </c:rich>
      </c:tx>
      <c:overlay val="1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femmine</c:v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latin typeface="+mn-lt"/>
                    <a:cs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-Tav. 9a'!$B$8:$F$8</c:f>
              <c:numCache>
                <c:formatCode>0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-Tav. 9a'!$B$12:$F$12</c:f>
              <c:numCache>
                <c:formatCode>#,##0_);\(#,##0\)</c:formatCode>
                <c:ptCount val="5"/>
                <c:pt idx="0">
                  <c:v>2744</c:v>
                </c:pt>
                <c:pt idx="1">
                  <c:v>2509</c:v>
                </c:pt>
                <c:pt idx="2">
                  <c:v>2338</c:v>
                </c:pt>
                <c:pt idx="3">
                  <c:v>2318</c:v>
                </c:pt>
                <c:pt idx="4">
                  <c:v>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7-49B8-8D7B-EC330FA3F098}"/>
            </c:ext>
          </c:extLst>
        </c:ser>
        <c:ser>
          <c:idx val="1"/>
          <c:order val="1"/>
          <c:tx>
            <c:v>maschi </c:v>
          </c:tx>
          <c:spPr>
            <a:solidFill>
              <a:schemeClr val="accent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latin typeface="+mn-lt"/>
                    <a:cs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-Tav. 9a'!$B$8:$F$8</c:f>
              <c:numCache>
                <c:formatCode>0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-Tav. 9a'!$B$20:$F$20</c:f>
              <c:numCache>
                <c:formatCode>#,##0_);\(#,##0\)</c:formatCode>
                <c:ptCount val="5"/>
                <c:pt idx="0">
                  <c:v>4989</c:v>
                </c:pt>
                <c:pt idx="1">
                  <c:v>4910</c:v>
                </c:pt>
                <c:pt idx="2">
                  <c:v>3606</c:v>
                </c:pt>
                <c:pt idx="3">
                  <c:v>4067</c:v>
                </c:pt>
                <c:pt idx="4">
                  <c:v>4457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7-49B8-8D7B-EC330FA3F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944576"/>
        <c:axId val="127946112"/>
      </c:barChart>
      <c:catAx>
        <c:axId val="1279445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27946112"/>
        <c:crosses val="autoZero"/>
        <c:auto val="1"/>
        <c:lblAlgn val="ctr"/>
        <c:lblOffset val="100"/>
        <c:noMultiLvlLbl val="0"/>
      </c:catAx>
      <c:valAx>
        <c:axId val="127946112"/>
        <c:scaling>
          <c:orientation val="minMax"/>
        </c:scaling>
        <c:delete val="0"/>
        <c:axPos val="l"/>
        <c:numFmt formatCode="#,##0_);\(#,##0\)" sourceLinked="1"/>
        <c:majorTickMark val="out"/>
        <c:minorTickMark val="none"/>
        <c:tickLblPos val="nextTo"/>
        <c:crossAx val="127944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</a:defRPr>
            </a:pPr>
            <a:r>
              <a:rPr lang="it-IT" sz="1200">
                <a:solidFill>
                  <a:schemeClr val="tx2"/>
                </a:solidFill>
              </a:rPr>
              <a:t>Malattie</a:t>
            </a:r>
            <a:r>
              <a:rPr lang="it-IT" sz="1200" baseline="0">
                <a:solidFill>
                  <a:schemeClr val="tx2"/>
                </a:solidFill>
              </a:rPr>
              <a:t> professionali per genere in provincia di Ravenna - numero lavoratori.</a:t>
            </a:r>
            <a:endParaRPr lang="it-IT" sz="1200">
              <a:solidFill>
                <a:schemeClr val="tx2"/>
              </a:solidFill>
            </a:endParaRPr>
          </a:p>
        </c:rich>
      </c:tx>
      <c:overlay val="1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femmine</c:v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 9b'!$B$16:$F$16</c:f>
              <c:numCache>
                <c:formatCode>0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 9b'!$B$12:$F$12</c:f>
              <c:numCache>
                <c:formatCode>#,##0_);\(#,##0\)</c:formatCode>
                <c:ptCount val="5"/>
                <c:pt idx="0">
                  <c:v>151</c:v>
                </c:pt>
                <c:pt idx="1">
                  <c:v>176</c:v>
                </c:pt>
                <c:pt idx="2">
                  <c:v>98</c:v>
                </c:pt>
                <c:pt idx="3">
                  <c:v>154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7-4912-9D1E-DD2DE370EB20}"/>
            </c:ext>
          </c:extLst>
        </c:ser>
        <c:ser>
          <c:idx val="1"/>
          <c:order val="1"/>
          <c:tx>
            <c:v>maschi</c:v>
          </c:tx>
          <c:spPr>
            <a:solidFill>
              <a:schemeClr val="accent4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 9b'!$B$16:$F$16</c:f>
              <c:numCache>
                <c:formatCode>0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 9b'!$B$20:$F$20</c:f>
              <c:numCache>
                <c:formatCode>#,##0_);\(#,##0\)</c:formatCode>
                <c:ptCount val="5"/>
                <c:pt idx="0">
                  <c:v>334</c:v>
                </c:pt>
                <c:pt idx="1">
                  <c:v>316</c:v>
                </c:pt>
                <c:pt idx="2">
                  <c:v>209</c:v>
                </c:pt>
                <c:pt idx="3">
                  <c:v>243</c:v>
                </c:pt>
                <c:pt idx="4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7-4912-9D1E-DD2DE370E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965056"/>
        <c:axId val="127966592"/>
      </c:barChart>
      <c:catAx>
        <c:axId val="1279650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27966592"/>
        <c:crosses val="autoZero"/>
        <c:auto val="1"/>
        <c:lblAlgn val="ctr"/>
        <c:lblOffset val="100"/>
        <c:noMultiLvlLbl val="0"/>
      </c:catAx>
      <c:valAx>
        <c:axId val="127966592"/>
        <c:scaling>
          <c:orientation val="minMax"/>
        </c:scaling>
        <c:delete val="0"/>
        <c:axPos val="l"/>
        <c:numFmt formatCode="#,##0_);\(#,##0\)" sourceLinked="1"/>
        <c:majorTickMark val="out"/>
        <c:minorTickMark val="none"/>
        <c:tickLblPos val="nextTo"/>
        <c:crossAx val="1279650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  <a:latin typeface="+mn-lt"/>
              </a:defRPr>
            </a:pPr>
            <a:r>
              <a:rPr lang="it-IT" sz="1200">
                <a:solidFill>
                  <a:schemeClr val="tx2"/>
                </a:solidFill>
                <a:latin typeface="+mn-lt"/>
              </a:rPr>
              <a:t>Tasso di</a:t>
            </a:r>
            <a:r>
              <a:rPr lang="it-IT" sz="1200" baseline="0">
                <a:solidFill>
                  <a:schemeClr val="tx2"/>
                </a:solidFill>
                <a:latin typeface="+mn-lt"/>
              </a:rPr>
              <a:t> infortuni mortali ed inabilità permanente per sesso in provincia di Ravenna . Serie Storica.</a:t>
            </a:r>
            <a:endParaRPr lang="it-IT" sz="1200">
              <a:solidFill>
                <a:schemeClr val="tx2"/>
              </a:solidFill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308956506166322E-2"/>
          <c:y val="0.30413366128573888"/>
          <c:w val="0.81588451443569554"/>
          <c:h val="0.56845322675547261"/>
        </c:manualLayout>
      </c:layout>
      <c:lineChart>
        <c:grouping val="standard"/>
        <c:varyColors val="0"/>
        <c:ser>
          <c:idx val="0"/>
          <c:order val="0"/>
          <c:tx>
            <c:strRef>
              <c:f>'LCTV - Tav.9c'!$A$9</c:f>
              <c:strCache>
                <c:ptCount val="1"/>
                <c:pt idx="0">
                  <c:v>m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Tav.9c'!$B$8:$E$8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'LCTV - Tav.9c'!$B$9:$E$9</c:f>
              <c:numCache>
                <c:formatCode>General</c:formatCode>
                <c:ptCount val="4"/>
                <c:pt idx="0">
                  <c:v>15.3</c:v>
                </c:pt>
                <c:pt idx="1">
                  <c:v>17.399999999999999</c:v>
                </c:pt>
                <c:pt idx="2">
                  <c:v>15.4</c:v>
                </c:pt>
                <c:pt idx="3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4-46B6-AA57-3B8959885CF3}"/>
            </c:ext>
          </c:extLst>
        </c:ser>
        <c:ser>
          <c:idx val="1"/>
          <c:order val="1"/>
          <c:tx>
            <c:strRef>
              <c:f>'LCTV - Tav.9c'!$A$10</c:f>
              <c:strCache>
                <c:ptCount val="1"/>
                <c:pt idx="0">
                  <c:v>f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Tav.9c'!$B$8:$E$8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'LCTV - Tav.9c'!$B$10:$E$10</c:f>
              <c:numCache>
                <c:formatCode>General</c:formatCode>
                <c:ptCount val="4"/>
                <c:pt idx="0">
                  <c:v>8.3000000000000007</c:v>
                </c:pt>
                <c:pt idx="1">
                  <c:v>6</c:v>
                </c:pt>
                <c:pt idx="2">
                  <c:v>5.4</c:v>
                </c:pt>
                <c:pt idx="3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4-46B6-AA57-3B8959885CF3}"/>
            </c:ext>
          </c:extLst>
        </c:ser>
        <c:ser>
          <c:idx val="2"/>
          <c:order val="2"/>
          <c:tx>
            <c:strRef>
              <c:f>'LCTV - Tav.9c'!$A$11</c:f>
              <c:strCache>
                <c:ptCount val="1"/>
                <c:pt idx="0">
                  <c:v>tot.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Tav.9c'!$B$8:$E$8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'LCTV - Tav.9c'!$B$11:$E$11</c:f>
              <c:numCache>
                <c:formatCode>General</c:formatCode>
                <c:ptCount val="4"/>
                <c:pt idx="0">
                  <c:v>12.2</c:v>
                </c:pt>
                <c:pt idx="1">
                  <c:v>12.2</c:v>
                </c:pt>
                <c:pt idx="2">
                  <c:v>11</c:v>
                </c:pt>
                <c:pt idx="3">
                  <c:v>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4-46B6-AA57-3B8959885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23168"/>
        <c:axId val="128033152"/>
      </c:lineChart>
      <c:catAx>
        <c:axId val="12802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033152"/>
        <c:crosses val="autoZero"/>
        <c:auto val="1"/>
        <c:lblAlgn val="ctr"/>
        <c:lblOffset val="100"/>
        <c:noMultiLvlLbl val="0"/>
      </c:catAx>
      <c:valAx>
        <c:axId val="128033152"/>
        <c:scaling>
          <c:orientation val="minMax"/>
          <c:max val="2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crossAx val="128023168"/>
        <c:crosses val="autoZero"/>
        <c:crossBetween val="between"/>
        <c:majorUnit val="5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  <a:latin typeface="+mn-lt"/>
              </a:defRPr>
            </a:pPr>
            <a:r>
              <a:rPr lang="it-IT" sz="1200">
                <a:solidFill>
                  <a:schemeClr val="tx2"/>
                </a:solidFill>
                <a:latin typeface="+mn-lt"/>
              </a:rPr>
              <a:t>Retribuzione</a:t>
            </a:r>
            <a:r>
              <a:rPr lang="it-IT" sz="1200" baseline="0">
                <a:solidFill>
                  <a:schemeClr val="tx2"/>
                </a:solidFill>
                <a:latin typeface="+mn-lt"/>
              </a:rPr>
              <a:t> media annua dei lavoratori dipendenti per sesso in provincia di Ravenna</a:t>
            </a:r>
            <a:endParaRPr lang="it-IT" sz="1200">
              <a:solidFill>
                <a:schemeClr val="tx2"/>
              </a:solidFill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308956506166322E-2"/>
          <c:y val="0.30413366128573888"/>
          <c:w val="0.81588451443569554"/>
          <c:h val="0.56845322675547261"/>
        </c:manualLayout>
      </c:layout>
      <c:lineChart>
        <c:grouping val="standard"/>
        <c:varyColors val="0"/>
        <c:ser>
          <c:idx val="0"/>
          <c:order val="0"/>
          <c:tx>
            <c:strRef>
              <c:f>'LCTV - Tav.10a'!$A$9</c:f>
              <c:strCache>
                <c:ptCount val="1"/>
                <c:pt idx="0">
                  <c:v>m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Tav.10a'!$B$8:$E$8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'LCTV - Tav.10a'!$B$9:$E$9</c:f>
              <c:numCache>
                <c:formatCode>#,##0.0</c:formatCode>
                <c:ptCount val="4"/>
                <c:pt idx="0">
                  <c:v>25212.7</c:v>
                </c:pt>
                <c:pt idx="1">
                  <c:v>25409.3</c:v>
                </c:pt>
                <c:pt idx="2">
                  <c:v>24627.3</c:v>
                </c:pt>
                <c:pt idx="3">
                  <c:v>25745.7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C8-4209-B496-4622510C7BC0}"/>
            </c:ext>
          </c:extLst>
        </c:ser>
        <c:ser>
          <c:idx val="1"/>
          <c:order val="1"/>
          <c:tx>
            <c:strRef>
              <c:f>'LCTV - Tav.10a'!$A$10</c:f>
              <c:strCache>
                <c:ptCount val="1"/>
                <c:pt idx="0">
                  <c:v>f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Tav.10a'!$B$8:$E$8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'LCTV - Tav.10a'!$B$10:$E$10</c:f>
              <c:numCache>
                <c:formatCode>#,##0.0</c:formatCode>
                <c:ptCount val="4"/>
                <c:pt idx="0">
                  <c:v>16072.8</c:v>
                </c:pt>
                <c:pt idx="1">
                  <c:v>16411.8</c:v>
                </c:pt>
                <c:pt idx="2">
                  <c:v>15647.9</c:v>
                </c:pt>
                <c:pt idx="3">
                  <c:v>16550.099999999999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C8-4209-B496-4622510C7BC0}"/>
            </c:ext>
          </c:extLst>
        </c:ser>
        <c:ser>
          <c:idx val="2"/>
          <c:order val="2"/>
          <c:tx>
            <c:strRef>
              <c:f>'LCTV - Tav.10a'!$A$11</c:f>
              <c:strCache>
                <c:ptCount val="1"/>
                <c:pt idx="0">
                  <c:v>tot.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Tav.10a'!$B$8:$E$8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'LCTV - Tav.10a'!$B$11:$E$11</c:f>
              <c:numCache>
                <c:formatCode>#,##0.0</c:formatCode>
                <c:ptCount val="4"/>
                <c:pt idx="0">
                  <c:v>21074.9</c:v>
                </c:pt>
                <c:pt idx="1">
                  <c:v>21356.6</c:v>
                </c:pt>
                <c:pt idx="2">
                  <c:v>20602</c:v>
                </c:pt>
                <c:pt idx="3">
                  <c:v>21625.599999999999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C8-4209-B496-4622510C7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48512"/>
        <c:axId val="128050304"/>
      </c:lineChart>
      <c:catAx>
        <c:axId val="12804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050304"/>
        <c:crosses val="autoZero"/>
        <c:auto val="1"/>
        <c:lblAlgn val="ctr"/>
        <c:lblOffset val="100"/>
        <c:noMultiLvlLbl val="0"/>
      </c:catAx>
      <c:valAx>
        <c:axId val="128050304"/>
        <c:scaling>
          <c:orientation val="minMax"/>
          <c:max val="30000"/>
          <c:min val="10000"/>
        </c:scaling>
        <c:delete val="0"/>
        <c:axPos val="l"/>
        <c:numFmt formatCode="#,##0" sourceLinked="0"/>
        <c:majorTickMark val="out"/>
        <c:minorTickMark val="none"/>
        <c:tickLblPos val="nextTo"/>
        <c:crossAx val="128048512"/>
        <c:crosses val="autoZero"/>
        <c:crossBetween val="between"/>
        <c:majorUnit val="5000"/>
        <c:minorUnit val="2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  <a:latin typeface="+mn-lt"/>
              </a:defRPr>
            </a:pPr>
            <a:r>
              <a:rPr lang="en-US" sz="1200">
                <a:solidFill>
                  <a:schemeClr val="tx2"/>
                </a:solidFill>
                <a:latin typeface="+mn-lt"/>
              </a:rPr>
              <a:t>Pensioni di basso importo per sesso in provincia di Ravenna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308956506166322E-2"/>
          <c:y val="0.19235729226957274"/>
          <c:w val="0.81588451443569554"/>
          <c:h val="0.68022973889915939"/>
        </c:manualLayout>
      </c:layout>
      <c:lineChart>
        <c:grouping val="standard"/>
        <c:varyColors val="0"/>
        <c:ser>
          <c:idx val="0"/>
          <c:order val="0"/>
          <c:tx>
            <c:strRef>
              <c:f>'LCTV - Tav.10b'!$A$9</c:f>
              <c:strCache>
                <c:ptCount val="1"/>
                <c:pt idx="0">
                  <c:v>m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4"/>
              <c:layout>
                <c:manualLayout>
                  <c:x val="-2.4525716709708646E-2"/>
                  <c:y val="-5.2681188241639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12-43CE-A9A5-DABE21455686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Tav.10b'!$B$8:$F$8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Tav.10b'!$B$9:$F$9</c:f>
              <c:numCache>
                <c:formatCode>#,##0.0</c:formatCode>
                <c:ptCount val="5"/>
                <c:pt idx="0">
                  <c:v>17.7</c:v>
                </c:pt>
                <c:pt idx="1">
                  <c:v>18</c:v>
                </c:pt>
                <c:pt idx="2">
                  <c:v>17.2</c:v>
                </c:pt>
                <c:pt idx="3">
                  <c:v>17.100000000000001</c:v>
                </c:pt>
                <c:pt idx="4" formatCode="General">
                  <c:v>18.2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12-43CE-A9A5-DABE21455686}"/>
            </c:ext>
          </c:extLst>
        </c:ser>
        <c:ser>
          <c:idx val="1"/>
          <c:order val="1"/>
          <c:tx>
            <c:strRef>
              <c:f>'LCTV - Tav.10b'!$A$10</c:f>
              <c:strCache>
                <c:ptCount val="1"/>
                <c:pt idx="0">
                  <c:v>f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4"/>
              <c:layout>
                <c:manualLayout>
                  <c:x val="-3.3524592913042515E-2"/>
                  <c:y val="6.25612685261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12-43CE-A9A5-DABE2145568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Tav.10b'!$B$8:$F$8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Tav.10b'!$B$10:$F$10</c:f>
              <c:numCache>
                <c:formatCode>#,##0.0</c:formatCode>
                <c:ptCount val="5"/>
                <c:pt idx="0">
                  <c:v>21.5</c:v>
                </c:pt>
                <c:pt idx="1">
                  <c:v>21.1</c:v>
                </c:pt>
                <c:pt idx="2">
                  <c:v>20.399999999999999</c:v>
                </c:pt>
                <c:pt idx="3">
                  <c:v>19.7</c:v>
                </c:pt>
                <c:pt idx="4" formatCode="General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12-43CE-A9A5-DABE21455686}"/>
            </c:ext>
          </c:extLst>
        </c:ser>
        <c:ser>
          <c:idx val="2"/>
          <c:order val="2"/>
          <c:tx>
            <c:strRef>
              <c:f>'LCTV - Tav.10b'!$A$11</c:f>
              <c:strCache>
                <c:ptCount val="1"/>
                <c:pt idx="0">
                  <c:v>tot.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0255294102642E-2"/>
                  <c:y val="1.596806052607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12-43CE-A9A5-DABE21455686}"/>
                </c:ext>
              </c:extLst>
            </c:dLbl>
            <c:dLbl>
              <c:idx val="1"/>
              <c:layout>
                <c:manualLayout>
                  <c:x val="-2.7525342110819861E-2"/>
                  <c:y val="2.1290747368099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12-43CE-A9A5-DABE21455686}"/>
                </c:ext>
              </c:extLst>
            </c:dLbl>
            <c:dLbl>
              <c:idx val="2"/>
              <c:layout>
                <c:manualLayout>
                  <c:x val="-2.60255294102642E-2"/>
                  <c:y val="1.0645373684049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12-43CE-A9A5-DABE21455686}"/>
                </c:ext>
              </c:extLst>
            </c:dLbl>
            <c:dLbl>
              <c:idx val="3"/>
              <c:layout>
                <c:manualLayout>
                  <c:x val="-2.7525342110819861E-2"/>
                  <c:y val="2.661343421012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12-43CE-A9A5-DABE2145568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Tav.10b'!$B$8:$F$8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Tav.10b'!$B$11:$F$11</c:f>
              <c:numCache>
                <c:formatCode>#,##0.0</c:formatCode>
                <c:ptCount val="5"/>
                <c:pt idx="0">
                  <c:v>19.899999999999999</c:v>
                </c:pt>
                <c:pt idx="1">
                  <c:v>19.7</c:v>
                </c:pt>
                <c:pt idx="2">
                  <c:v>19</c:v>
                </c:pt>
                <c:pt idx="3">
                  <c:v>18.5</c:v>
                </c:pt>
                <c:pt idx="4" formatCode="General">
                  <c:v>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12-43CE-A9A5-DABE21455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115072"/>
        <c:axId val="128116608"/>
      </c:lineChart>
      <c:catAx>
        <c:axId val="128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116608"/>
        <c:crosses val="autoZero"/>
        <c:auto val="1"/>
        <c:lblAlgn val="ctr"/>
        <c:lblOffset val="100"/>
        <c:noMultiLvlLbl val="0"/>
      </c:catAx>
      <c:valAx>
        <c:axId val="128116608"/>
        <c:scaling>
          <c:orientation val="minMax"/>
          <c:max val="30"/>
          <c:min val="10"/>
        </c:scaling>
        <c:delete val="0"/>
        <c:axPos val="l"/>
        <c:numFmt formatCode="#,##0" sourceLinked="0"/>
        <c:majorTickMark val="out"/>
        <c:minorTickMark val="none"/>
        <c:tickLblPos val="nextTo"/>
        <c:crossAx val="128115072"/>
        <c:crosses val="autoZero"/>
        <c:crossBetween val="between"/>
        <c:majorUnit val="2"/>
        <c:minorUnit val="1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  <a:latin typeface="+mn-lt"/>
              </a:defRPr>
            </a:pPr>
            <a:r>
              <a:rPr lang="en-US" sz="1200">
                <a:solidFill>
                  <a:schemeClr val="tx2"/>
                </a:solidFill>
                <a:latin typeface="+mn-lt"/>
              </a:rPr>
              <a:t>Importo medio annuo delle pensioni per sesso. Serie storica.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308956506166322E-2"/>
          <c:y val="0.19235729226957274"/>
          <c:w val="0.81588451443569554"/>
          <c:h val="0.68022973889915939"/>
        </c:manualLayout>
      </c:layout>
      <c:lineChart>
        <c:grouping val="standard"/>
        <c:varyColors val="0"/>
        <c:ser>
          <c:idx val="0"/>
          <c:order val="0"/>
          <c:tx>
            <c:strRef>
              <c:f>'LCTV - Tav.10c'!$A$9</c:f>
              <c:strCache>
                <c:ptCount val="1"/>
                <c:pt idx="0">
                  <c:v>m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Tav.10c'!$B$8:$F$8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Tav.10c'!$B$9:$F$9</c:f>
              <c:numCache>
                <c:formatCode>#,##0.0</c:formatCode>
                <c:ptCount val="5"/>
                <c:pt idx="0">
                  <c:v>16442.8</c:v>
                </c:pt>
                <c:pt idx="1">
                  <c:v>16690.2</c:v>
                </c:pt>
                <c:pt idx="2">
                  <c:v>17038.7</c:v>
                </c:pt>
                <c:pt idx="3">
                  <c:v>17522.3</c:v>
                </c:pt>
                <c:pt idx="4">
                  <c:v>18426.3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20-49D1-BD3E-1948D64E7E4E}"/>
            </c:ext>
          </c:extLst>
        </c:ser>
        <c:ser>
          <c:idx val="1"/>
          <c:order val="1"/>
          <c:tx>
            <c:strRef>
              <c:f>'LCTV - Tav.10c'!$A$10</c:f>
              <c:strCache>
                <c:ptCount val="1"/>
                <c:pt idx="0">
                  <c:v>f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4"/>
              <c:layout>
                <c:manualLayout>
                  <c:x val="-3.3524592913042515E-2"/>
                  <c:y val="6.25612685261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20-49D1-BD3E-1948D64E7E4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Tav.10c'!$B$8:$F$8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Tav.10c'!$B$10:$F$10</c:f>
              <c:numCache>
                <c:formatCode>#,##0.0</c:formatCode>
                <c:ptCount val="5"/>
                <c:pt idx="0">
                  <c:v>9309</c:v>
                </c:pt>
                <c:pt idx="1">
                  <c:v>9477.4</c:v>
                </c:pt>
                <c:pt idx="2">
                  <c:v>9684.7999999999993</c:v>
                </c:pt>
                <c:pt idx="3">
                  <c:v>9994.6</c:v>
                </c:pt>
                <c:pt idx="4">
                  <c:v>10737.8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20-49D1-BD3E-1948D64E7E4E}"/>
            </c:ext>
          </c:extLst>
        </c:ser>
        <c:ser>
          <c:idx val="2"/>
          <c:order val="2"/>
          <c:tx>
            <c:strRef>
              <c:f>'LCTV - Tav.10c'!$A$11</c:f>
              <c:strCache>
                <c:ptCount val="1"/>
                <c:pt idx="0">
                  <c:v>tot.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Tav.10c'!$B$8:$F$8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Tav.10c'!$B$11:$F$11</c:f>
              <c:numCache>
                <c:formatCode>#,##0.0</c:formatCode>
                <c:ptCount val="5"/>
                <c:pt idx="0">
                  <c:v>12341.5</c:v>
                </c:pt>
                <c:pt idx="1">
                  <c:v>12579.9</c:v>
                </c:pt>
                <c:pt idx="2">
                  <c:v>12873.3</c:v>
                </c:pt>
                <c:pt idx="3">
                  <c:v>13277.2</c:v>
                </c:pt>
                <c:pt idx="4">
                  <c:v>14114.8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20-49D1-BD3E-1948D64E7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152704"/>
        <c:axId val="128154240"/>
      </c:lineChart>
      <c:catAx>
        <c:axId val="12815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154240"/>
        <c:crosses val="autoZero"/>
        <c:auto val="1"/>
        <c:lblAlgn val="ctr"/>
        <c:lblOffset val="100"/>
        <c:noMultiLvlLbl val="0"/>
      </c:catAx>
      <c:valAx>
        <c:axId val="128154240"/>
        <c:scaling>
          <c:orientation val="minMax"/>
          <c:max val="20000"/>
          <c:min val="7000"/>
        </c:scaling>
        <c:delete val="0"/>
        <c:axPos val="l"/>
        <c:numFmt formatCode="#,##0" sourceLinked="0"/>
        <c:majorTickMark val="out"/>
        <c:minorTickMark val="none"/>
        <c:tickLblPos val="nextTo"/>
        <c:crossAx val="128152704"/>
        <c:crosses val="autoZero"/>
        <c:crossBetween val="between"/>
        <c:majorUnit val="5000"/>
        <c:minorUnit val="2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</a:defRPr>
            </a:pPr>
            <a:r>
              <a:rPr lang="it-IT" sz="1200">
                <a:solidFill>
                  <a:schemeClr val="tx2"/>
                </a:solidFill>
              </a:rPr>
              <a:t>Percentuale</a:t>
            </a:r>
            <a:r>
              <a:rPr lang="it-IT" sz="1200" baseline="0">
                <a:solidFill>
                  <a:schemeClr val="tx2"/>
                </a:solidFill>
              </a:rPr>
              <a:t> di donne sole e uomini rispetto al totale dei nuclei ERP nei distretti della provincia di Ravenna</a:t>
            </a:r>
            <a:endParaRPr lang="it-IT" sz="1200">
              <a:solidFill>
                <a:schemeClr val="tx2"/>
              </a:solidFill>
            </a:endParaRPr>
          </a:p>
        </c:rich>
      </c:tx>
      <c:overlay val="1"/>
      <c:spPr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8555237413505132E-2"/>
          <c:y val="0.16133916666666667"/>
          <c:w val="0.93917850933361724"/>
          <c:h val="0.66536549310646509"/>
        </c:manualLayout>
      </c:layout>
      <c:barChart>
        <c:barDir val="col"/>
        <c:grouping val="clustered"/>
        <c:varyColors val="0"/>
        <c:ser>
          <c:idx val="0"/>
          <c:order val="0"/>
          <c:tx>
            <c:v>DONNE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Distretto Ravenna/Cervia/Russi</c:v>
              </c:pt>
              <c:pt idx="1">
                <c:v>Distretto Bassa Romagna</c:v>
              </c:pt>
              <c:pt idx="2">
                <c:v>Distretto Romagna Faentina</c:v>
              </c:pt>
            </c:strLit>
          </c:cat>
          <c:val>
            <c:numLit>
              <c:formatCode>0.0%</c:formatCode>
              <c:ptCount val="3"/>
              <c:pt idx="0">
                <c:v>0.24399999999999999</c:v>
              </c:pt>
              <c:pt idx="1">
                <c:v>0.27100000000000002</c:v>
              </c:pt>
              <c:pt idx="2">
                <c:v>0.26200000000000001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71E7-4D91-9FC7-66C9658E58D8}"/>
            </c:ext>
          </c:extLst>
        </c:ser>
        <c:ser>
          <c:idx val="1"/>
          <c:order val="1"/>
          <c:tx>
            <c:v>UOMINI</c:v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Distretto Ravenna/Cervia/Russi</c:v>
              </c:pt>
              <c:pt idx="1">
                <c:v>Distretto Bassa Romagna</c:v>
              </c:pt>
              <c:pt idx="2">
                <c:v>Distretto Romagna Faentina</c:v>
              </c:pt>
            </c:strLit>
          </c:cat>
          <c:val>
            <c:numLit>
              <c:formatCode>0.0%</c:formatCode>
              <c:ptCount val="3"/>
              <c:pt idx="0">
                <c:v>0.12</c:v>
              </c:pt>
              <c:pt idx="1">
                <c:v>0.13900000000000001</c:v>
              </c:pt>
              <c:pt idx="2">
                <c:v>0.17499999999999999</c:v>
              </c:pt>
            </c:numLit>
          </c:val>
          <c:extLst>
            <c:ext xmlns:c16="http://schemas.microsoft.com/office/drawing/2014/chart" uri="{C3380CC4-5D6E-409C-BE32-E72D297353CC}">
              <c16:uniqueId val="{00000001-71E7-4D91-9FC7-66C9658E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8398080"/>
        <c:axId val="128399616"/>
      </c:barChart>
      <c:catAx>
        <c:axId val="12839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8399616"/>
        <c:crosses val="autoZero"/>
        <c:auto val="1"/>
        <c:lblAlgn val="ctr"/>
        <c:lblOffset val="100"/>
        <c:noMultiLvlLbl val="0"/>
      </c:catAx>
      <c:valAx>
        <c:axId val="128399616"/>
        <c:scaling>
          <c:orientation val="minMax"/>
        </c:scaling>
        <c:delete val="1"/>
        <c:axPos val="l"/>
        <c:numFmt formatCode="0%" sourceLinked="0"/>
        <c:majorTickMark val="none"/>
        <c:minorTickMark val="none"/>
        <c:tickLblPos val="nextTo"/>
        <c:crossAx val="128398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58394987473259"/>
          <c:y val="0.89409667541557303"/>
          <c:w val="0.43259513806848449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lang="it-IT"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it-IT"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Numero donne sole in alloggi ERP suddifici nei distretti della provincia di Ravenna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3749758454106279E-2"/>
          <c:y val="0.23830138888888888"/>
          <c:w val="0.56889541062801929"/>
          <c:h val="0.6542297222222222"/>
        </c:manualLayout>
      </c:layout>
      <c:pie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629-412D-A535-08F6B9A03338}"/>
              </c:ext>
            </c:extLst>
          </c:dPt>
          <c:dPt>
            <c:idx val="1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629-412D-A535-08F6B9A03338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629-412D-A535-08F6B9A03338}"/>
              </c:ext>
            </c:extLst>
          </c:dPt>
          <c:dLbls>
            <c:dLbl>
              <c:idx val="0"/>
              <c:layout>
                <c:manualLayout>
                  <c:x val="-0.14990989655704801"/>
                  <c:y val="-1.3916826522800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29-412D-A535-08F6B9A03338}"/>
                </c:ext>
              </c:extLst>
            </c:dLbl>
            <c:dLbl>
              <c:idx val="1"/>
              <c:layout>
                <c:manualLayout>
                  <c:x val="8.5296032113632861E-2"/>
                  <c:y val="-0.138847718202178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29-412D-A535-08F6B9A03338}"/>
                </c:ext>
              </c:extLst>
            </c:dLbl>
            <c:dLbl>
              <c:idx val="2"/>
              <c:layout>
                <c:manualLayout>
                  <c:x val="0.10922365292573723"/>
                  <c:y val="0.16106139592835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29-412D-A535-08F6B9A033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9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Distretto Ravenna/Cervia/Russi</c:v>
              </c:pt>
              <c:pt idx="1">
                <c:v>Distretto Bassa Romagna</c:v>
              </c:pt>
              <c:pt idx="2">
                <c:v>Distretto Romagna Faentina</c:v>
              </c:pt>
            </c:strLit>
          </c:cat>
          <c:val>
            <c:numLit>
              <c:formatCode>General</c:formatCode>
              <c:ptCount val="3"/>
              <c:pt idx="0">
                <c:v>532</c:v>
              </c:pt>
              <c:pt idx="1">
                <c:v>252</c:v>
              </c:pt>
              <c:pt idx="2">
                <c:v>271</c:v>
              </c:pt>
            </c:numLit>
          </c:val>
          <c:extLst>
            <c:ext xmlns:c16="http://schemas.microsoft.com/office/drawing/2014/chart" uri="{C3380CC4-5D6E-409C-BE32-E72D297353CC}">
              <c16:uniqueId val="{00000000-95AA-48B0-B91C-00D874AA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2"/>
                </a:solidFill>
              </a:rPr>
              <a:t>Votazione</a:t>
            </a:r>
            <a:r>
              <a:rPr lang="en-US" sz="1200" baseline="0">
                <a:solidFill>
                  <a:schemeClr val="tx2"/>
                </a:solidFill>
              </a:rPr>
              <a:t> di laurea riportata per ambito e </a:t>
            </a:r>
            <a:r>
              <a:rPr lang="en-US"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genere. Anno 2022.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30478829058211815"/>
          <c:y val="6.6807352920007487E-2"/>
          <c:w val="0.61832520381854927"/>
          <c:h val="0.80959622277562648"/>
        </c:manualLayout>
      </c:layout>
      <c:barChart>
        <c:barDir val="bar"/>
        <c:grouping val="clustered"/>
        <c:varyColors val="0"/>
        <c:ser>
          <c:idx val="0"/>
          <c:order val="0"/>
          <c:tx>
            <c:v>DONNE - Laureate - Votazione media (media ponderata)</c:v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anchor="t" anchorCtr="1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7"/>
              <c:pt idx="0">
                <c:v>Economia e management</c:v>
              </c:pt>
              <c:pt idx="1">
                <c:v>Farmacia e biotecnologie</c:v>
              </c:pt>
              <c:pt idx="2">
                <c:v>Giurisprudenza</c:v>
              </c:pt>
              <c:pt idx="3">
                <c:v>Ingegneria e architettura</c:v>
              </c:pt>
              <c:pt idx="4">
                <c:v>Lingue e Letterature, Traduzione e Interpretazione</c:v>
              </c:pt>
              <c:pt idx="5">
                <c:v>Medicina e Chirurgia</c:v>
              </c:pt>
              <c:pt idx="6">
                <c:v>Medicina veterinaria</c:v>
              </c:pt>
              <c:pt idx="7">
                <c:v>Psicologia</c:v>
              </c:pt>
              <c:pt idx="8">
                <c:v>Scienze</c:v>
              </c:pt>
              <c:pt idx="9">
                <c:v>Scienze agro-alimentari</c:v>
              </c:pt>
              <c:pt idx="10">
                <c:v>Scienze dell’educazione e della formazione</c:v>
              </c:pt>
              <c:pt idx="11">
                <c:v>Scienze motorie</c:v>
              </c:pt>
              <c:pt idx="12">
                <c:v>Scienze politiche</c:v>
              </c:pt>
              <c:pt idx="13">
                <c:v>Scienze Statistiche</c:v>
              </c:pt>
              <c:pt idx="14">
                <c:v>Sociologia</c:v>
              </c:pt>
              <c:pt idx="15">
                <c:v>Studi umanistici</c:v>
              </c:pt>
              <c:pt idx="16">
                <c:v>Totale complessivo</c:v>
              </c:pt>
            </c:strLit>
          </c:cat>
          <c:val>
            <c:numLit>
              <c:formatCode>General</c:formatCode>
              <c:ptCount val="17"/>
              <c:pt idx="0">
                <c:v>103</c:v>
              </c:pt>
              <c:pt idx="1">
                <c:v>100.5</c:v>
              </c:pt>
              <c:pt idx="2">
                <c:v>102.6</c:v>
              </c:pt>
              <c:pt idx="3">
                <c:v>104</c:v>
              </c:pt>
              <c:pt idx="4">
                <c:v>106.7</c:v>
              </c:pt>
              <c:pt idx="5">
                <c:v>104.8</c:v>
              </c:pt>
              <c:pt idx="6">
                <c:v>107.5</c:v>
              </c:pt>
              <c:pt idx="7">
                <c:v>107.2</c:v>
              </c:pt>
              <c:pt idx="8">
                <c:v>102.8</c:v>
              </c:pt>
              <c:pt idx="9">
                <c:v>106.4</c:v>
              </c:pt>
              <c:pt idx="10">
                <c:v>101.1</c:v>
              </c:pt>
              <c:pt idx="11">
                <c:v>102</c:v>
              </c:pt>
              <c:pt idx="12">
                <c:v>98.4</c:v>
              </c:pt>
              <c:pt idx="13">
                <c:v>103.1</c:v>
              </c:pt>
              <c:pt idx="14">
                <c:v>101.4</c:v>
              </c:pt>
              <c:pt idx="15">
                <c:v>102.7</c:v>
              </c:pt>
              <c:pt idx="16">
                <c:v>103.2</c:v>
              </c:pt>
            </c:numLit>
          </c:val>
          <c:extLst>
            <c:ext xmlns:c16="http://schemas.microsoft.com/office/drawing/2014/chart" uri="{C3380CC4-5D6E-409C-BE32-E72D297353CC}">
              <c16:uniqueId val="{00000000-5260-433B-9B5A-795F25B396AA}"/>
            </c:ext>
          </c:extLst>
        </c:ser>
        <c:ser>
          <c:idx val="1"/>
          <c:order val="1"/>
          <c:tx>
            <c:v>UOMINI - Laureati  - Votazione media (media ponderata)</c:v>
          </c:tx>
          <c:spPr>
            <a:solidFill>
              <a:srgbClr val="7030A0"/>
            </a:solidFill>
          </c:spPr>
          <c:invertIfNegative val="0"/>
          <c:dLbls>
            <c:dLbl>
              <c:idx val="16"/>
              <c:spPr/>
              <c:txPr>
                <a:bodyPr anchor="t" anchorCtr="0"/>
                <a:lstStyle/>
                <a:p>
                  <a:pPr>
                    <a:defRPr sz="800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it-I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260-433B-9B5A-795F25B396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t" anchorCtr="1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7"/>
              <c:pt idx="0">
                <c:v>Economia e management</c:v>
              </c:pt>
              <c:pt idx="1">
                <c:v>Farmacia e biotecnologie</c:v>
              </c:pt>
              <c:pt idx="2">
                <c:v>Giurisprudenza</c:v>
              </c:pt>
              <c:pt idx="3">
                <c:v>Ingegneria e architettura</c:v>
              </c:pt>
              <c:pt idx="4">
                <c:v>Lingue e Letterature, Traduzione e Interpretazione</c:v>
              </c:pt>
              <c:pt idx="5">
                <c:v>Medicina e Chirurgia</c:v>
              </c:pt>
              <c:pt idx="6">
                <c:v>Medicina veterinaria</c:v>
              </c:pt>
              <c:pt idx="7">
                <c:v>Psicologia</c:v>
              </c:pt>
              <c:pt idx="8">
                <c:v>Scienze</c:v>
              </c:pt>
              <c:pt idx="9">
                <c:v>Scienze agro-alimentari</c:v>
              </c:pt>
              <c:pt idx="10">
                <c:v>Scienze dell’educazione e della formazione</c:v>
              </c:pt>
              <c:pt idx="11">
                <c:v>Scienze motorie</c:v>
              </c:pt>
              <c:pt idx="12">
                <c:v>Scienze politiche</c:v>
              </c:pt>
              <c:pt idx="13">
                <c:v>Scienze Statistiche</c:v>
              </c:pt>
              <c:pt idx="14">
                <c:v>Sociologia</c:v>
              </c:pt>
              <c:pt idx="15">
                <c:v>Studi umanistici</c:v>
              </c:pt>
              <c:pt idx="16">
                <c:v>Totale complessivo</c:v>
              </c:pt>
            </c:strLit>
          </c:cat>
          <c:val>
            <c:numLit>
              <c:formatCode>General</c:formatCode>
              <c:ptCount val="17"/>
              <c:pt idx="0">
                <c:v>99.4</c:v>
              </c:pt>
              <c:pt idx="1">
                <c:v>104.2</c:v>
              </c:pt>
              <c:pt idx="2">
                <c:v>100.9</c:v>
              </c:pt>
              <c:pt idx="3">
                <c:v>102.3</c:v>
              </c:pt>
              <c:pt idx="4">
                <c:v>106.4</c:v>
              </c:pt>
              <c:pt idx="5">
                <c:v>104.1</c:v>
              </c:pt>
              <c:pt idx="6">
                <c:v>107.7</c:v>
              </c:pt>
              <c:pt idx="7">
                <c:v>102.5</c:v>
              </c:pt>
              <c:pt idx="8">
                <c:v>102.4</c:v>
              </c:pt>
              <c:pt idx="9">
                <c:v>101.3</c:v>
              </c:pt>
              <c:pt idx="10">
                <c:v>108.3</c:v>
              </c:pt>
              <c:pt idx="11">
                <c:v>103.9</c:v>
              </c:pt>
              <c:pt idx="12">
                <c:v>101.1</c:v>
              </c:pt>
              <c:pt idx="13">
                <c:v>105.2</c:v>
              </c:pt>
              <c:pt idx="14">
                <c:v>100.6</c:v>
              </c:pt>
              <c:pt idx="15">
                <c:v>103.2</c:v>
              </c:pt>
              <c:pt idx="16">
                <c:v>102.2</c:v>
              </c:pt>
            </c:numLit>
          </c:val>
          <c:extLst>
            <c:ext xmlns:c16="http://schemas.microsoft.com/office/drawing/2014/chart" uri="{C3380CC4-5D6E-409C-BE32-E72D297353CC}">
              <c16:uniqueId val="{00000002-5260-433B-9B5A-795F25B396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50553088"/>
        <c:axId val="250554624"/>
      </c:barChart>
      <c:catAx>
        <c:axId val="250553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0554624"/>
        <c:crosses val="autoZero"/>
        <c:auto val="1"/>
        <c:lblAlgn val="ctr"/>
        <c:lblOffset val="100"/>
        <c:noMultiLvlLbl val="0"/>
      </c:catAx>
      <c:valAx>
        <c:axId val="25055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05530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>
                <a:solidFill>
                  <a:schemeClr val="tx2"/>
                </a:solidFill>
              </a:defRPr>
            </a:pPr>
            <a:r>
              <a:rPr lang="it-IT" sz="1200">
                <a:solidFill>
                  <a:schemeClr val="tx2"/>
                </a:solidFill>
              </a:rPr>
              <a:t>Suddivisione percentuale donne sole e uomini soli in alloggi ERP in base alle fasce d’età in provincia di Ravenna.</a:t>
            </a:r>
          </a:p>
        </c:rich>
      </c:tx>
      <c:layout>
        <c:manualLayout>
          <c:xMode val="edge"/>
          <c:yMode val="edge"/>
          <c:x val="0.10682801932367153"/>
          <c:y val="3.1127450980392157E-2"/>
        </c:manualLayout>
      </c:layout>
      <c:overlay val="0"/>
    </c:title>
    <c:autoTitleDeleted val="0"/>
    <c:plotArea>
      <c:layout/>
      <c:doughnutChart>
        <c:varyColors val="1"/>
        <c:ser>
          <c:idx val="0"/>
          <c:order val="0"/>
          <c:tx>
            <c:v>uomini</c:v>
          </c:tx>
          <c:spPr>
            <a:ln>
              <a:solidFill>
                <a:schemeClr val="accent1"/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>
                <a:solidFill>
                  <a:schemeClr val="accent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739-4ABB-9329-3DCAB6FFE2F5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739-4ABB-9329-3DCAB6FFE2F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solidFill>
                  <a:schemeClr val="accent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739-4ABB-9329-3DCAB6FFE2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FINO 50 ANNI</c:v>
              </c:pt>
              <c:pt idx="1">
                <c:v>51-70 ANNI</c:v>
              </c:pt>
              <c:pt idx="2">
                <c:v>PIU' DI 70 ANNI</c:v>
              </c:pt>
            </c:strLit>
          </c:cat>
          <c:val>
            <c:numLit>
              <c:formatCode>General</c:formatCode>
              <c:ptCount val="3"/>
              <c:pt idx="0">
                <c:v>0.17899999999999999</c:v>
              </c:pt>
              <c:pt idx="1">
                <c:v>0.56999999999999995</c:v>
              </c:pt>
              <c:pt idx="2">
                <c:v>0.25</c:v>
              </c:pt>
            </c:numLit>
          </c:val>
          <c:extLst>
            <c:ext xmlns:c16="http://schemas.microsoft.com/office/drawing/2014/chart" uri="{C3380CC4-5D6E-409C-BE32-E72D297353CC}">
              <c16:uniqueId val="{00000000-9528-4773-9C51-8DDEBB281D10}"/>
            </c:ext>
          </c:extLst>
        </c:ser>
        <c:ser>
          <c:idx val="1"/>
          <c:order val="1"/>
          <c:tx>
            <c:v>donne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739-4ABB-9329-3DCAB6FFE2F5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528-4773-9C51-8DDEBB281D10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9528-4773-9C51-8DDEBB281D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FINO 50 ANNI</c:v>
              </c:pt>
              <c:pt idx="1">
                <c:v>51-70 ANNI</c:v>
              </c:pt>
              <c:pt idx="2">
                <c:v>PIU' DI 70 ANNI</c:v>
              </c:pt>
            </c:strLit>
          </c:cat>
          <c:val>
            <c:numLit>
              <c:formatCode>General</c:formatCode>
              <c:ptCount val="3"/>
              <c:pt idx="0">
                <c:v>0.09</c:v>
              </c:pt>
              <c:pt idx="1">
                <c:v>0.41699999999999998</c:v>
              </c:pt>
              <c:pt idx="2">
                <c:v>0.49299999999999999</c:v>
              </c:pt>
            </c:numLit>
          </c:val>
          <c:extLst>
            <c:ext xmlns:c16="http://schemas.microsoft.com/office/drawing/2014/chart" uri="{C3380CC4-5D6E-409C-BE32-E72D297353CC}">
              <c16:uniqueId val="{00000001-9528-4773-9C51-8DDEBB281D1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53497988194892"/>
          <c:y val="0.26189106526973382"/>
          <c:w val="0.26176811087640101"/>
          <c:h val="0.56060736209626694"/>
        </c:manualLayout>
      </c:layout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it-IT" sz="1000" b="1">
                <a:solidFill>
                  <a:schemeClr val="tx2"/>
                </a:solidFill>
              </a:rPr>
              <a:t>Suddivisione percentuale donne sole (cittad. italiana) con minori in base al numero di minori. Provincia</a:t>
            </a:r>
            <a:r>
              <a:rPr lang="it-IT" sz="1000" b="1" baseline="0">
                <a:solidFill>
                  <a:schemeClr val="tx2"/>
                </a:solidFill>
              </a:rPr>
              <a:t> di Ravenna.</a:t>
            </a:r>
            <a:endParaRPr lang="it-IT" sz="1000" b="1">
              <a:solidFill>
                <a:schemeClr val="tx2"/>
              </a:solidFill>
            </a:endParaRPr>
          </a:p>
        </c:rich>
      </c:tx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0175994744744744"/>
          <c:y val="0.2435204248366013"/>
          <c:w val="0.49513757507507505"/>
          <c:h val="0.7184349128540304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9E2-459F-A547-D9D05A20583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9E2-459F-A547-D9D05A20583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9E2-459F-A547-D9D05A20583C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9E2-459F-A547-D9D05A20583C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1 MINORE</c:v>
              </c:pt>
              <c:pt idx="1">
                <c:v>2 MINORI</c:v>
              </c:pt>
              <c:pt idx="2">
                <c:v>3 MINORI</c:v>
              </c:pt>
              <c:pt idx="3">
                <c:v>4+ MINORI</c:v>
              </c:pt>
            </c:strLit>
          </c:cat>
          <c:val>
            <c:numLit>
              <c:formatCode>General</c:formatCode>
              <c:ptCount val="4"/>
              <c:pt idx="0">
                <c:v>0.61399999999999999</c:v>
              </c:pt>
              <c:pt idx="1">
                <c:v>0.252</c:v>
              </c:pt>
              <c:pt idx="2">
                <c:v>7.9000000000000001E-2</c:v>
              </c:pt>
              <c:pt idx="3">
                <c:v>5.5E-2</c:v>
              </c:pt>
            </c:numLit>
          </c:val>
          <c:extLst>
            <c:ext xmlns:c16="http://schemas.microsoft.com/office/drawing/2014/chart" uri="{C3380CC4-5D6E-409C-BE32-E72D297353CC}">
              <c16:uniqueId val="{00000000-FA4F-481A-A137-A35C1ACDD381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6597510373443983E-2"/>
          <c:y val="0.2473472586759988"/>
          <c:w val="0.23480249616100893"/>
          <c:h val="0.53090696996208808"/>
        </c:manualLayout>
      </c:layout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it-IT" sz="1000" b="1" i="0" u="none" strike="noStrike" baseline="0">
                <a:solidFill>
                  <a:schemeClr val="tx2"/>
                </a:solidFill>
                <a:effectLst/>
              </a:rPr>
              <a:t>Suddivisione percentuale donne sole (cittad. ue/extraue) con minori in base al numero di minori . Provincia di Ravenna.</a:t>
            </a:r>
            <a:endParaRPr lang="it-IT" sz="1000">
              <a:solidFill>
                <a:schemeClr val="tx2"/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0289030452534432"/>
          <c:y val="0.18300925925925926"/>
          <c:w val="0.46057031128231873"/>
          <c:h val="0.7712726013414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F46-47AF-842C-4A6BFF6B05D5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F46-47AF-842C-4A6BFF6B05D5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F46-47AF-842C-4A6BFF6B05D5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824-4733-9AB8-FB2FEE4E68C5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1 MINORE</c:v>
              </c:pt>
              <c:pt idx="1">
                <c:v>2 MINORI</c:v>
              </c:pt>
              <c:pt idx="2">
                <c:v>3 MINORI</c:v>
              </c:pt>
              <c:pt idx="3">
                <c:v>4+ MINORI</c:v>
              </c:pt>
            </c:strLit>
          </c:cat>
          <c:val>
            <c:numLit>
              <c:formatCode>General</c:formatCode>
              <c:ptCount val="4"/>
              <c:pt idx="0">
                <c:v>0.49199999999999999</c:v>
              </c:pt>
              <c:pt idx="1">
                <c:v>0.35699999999999998</c:v>
              </c:pt>
              <c:pt idx="2">
                <c:v>0.127</c:v>
              </c:pt>
              <c:pt idx="3">
                <c:v>2.4E-2</c:v>
              </c:pt>
            </c:numLit>
          </c:val>
          <c:extLst>
            <c:ext xmlns:c16="http://schemas.microsoft.com/office/drawing/2014/chart" uri="{C3380CC4-5D6E-409C-BE32-E72D297353CC}">
              <c16:uniqueId val="{00000000-E824-4733-9AB8-FB2FEE4E68C5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</a:defRPr>
            </a:pPr>
            <a:r>
              <a:rPr lang="it-IT" sz="1200">
                <a:solidFill>
                  <a:schemeClr val="tx2"/>
                </a:solidFill>
              </a:rPr>
              <a:t>Percentuale</a:t>
            </a:r>
            <a:r>
              <a:rPr lang="it-IT" sz="1200" baseline="0">
                <a:solidFill>
                  <a:schemeClr val="tx2"/>
                </a:solidFill>
              </a:rPr>
              <a:t> di donne sole e uomini rispetto al totale dei nuclei ERP nei distretti della provincia di Ravenna</a:t>
            </a:r>
            <a:endParaRPr lang="it-IT" sz="1200">
              <a:solidFill>
                <a:schemeClr val="tx2"/>
              </a:solidFill>
            </a:endParaRPr>
          </a:p>
        </c:rich>
      </c:tx>
      <c:overlay val="1"/>
      <c:spPr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8555237413505132E-2"/>
          <c:y val="0.16133916666666667"/>
          <c:w val="0.93917850933361724"/>
          <c:h val="0.66536549310646509"/>
        </c:manualLayout>
      </c:layout>
      <c:barChart>
        <c:barDir val="col"/>
        <c:grouping val="clustered"/>
        <c:varyColors val="0"/>
        <c:ser>
          <c:idx val="0"/>
          <c:order val="0"/>
          <c:tx>
            <c:v>DONNE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Distretto Ravenna/Cervia/Russi</c:v>
              </c:pt>
              <c:pt idx="1">
                <c:v>Distretto Bassa Romagna</c:v>
              </c:pt>
              <c:pt idx="2">
                <c:v>Distretto Romagna Faentina</c:v>
              </c:pt>
            </c:strLit>
          </c:cat>
          <c:val>
            <c:numRef>
              <c:f>'RSUTCV - Tav.11'!$L$51:$L$53</c:f>
              <c:numCache>
                <c:formatCode>0.0%</c:formatCode>
                <c:ptCount val="3"/>
                <c:pt idx="0">
                  <c:v>0.24299999999999999</c:v>
                </c:pt>
                <c:pt idx="1">
                  <c:v>0.27800000000000002</c:v>
                </c:pt>
                <c:pt idx="2">
                  <c:v>0.26100000000000001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04-4855-9716-E024501B8D95}"/>
            </c:ext>
          </c:extLst>
        </c:ser>
        <c:ser>
          <c:idx val="1"/>
          <c:order val="1"/>
          <c:tx>
            <c:v>UOMINI</c:v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Distretto Ravenna/Cervia/Russi</c:v>
              </c:pt>
              <c:pt idx="1">
                <c:v>Distretto Bassa Romagna</c:v>
              </c:pt>
              <c:pt idx="2">
                <c:v>Distretto Romagna Faentina</c:v>
              </c:pt>
            </c:strLit>
          </c:cat>
          <c:val>
            <c:numRef>
              <c:f>'RSUTCV - Tav.11'!$M$51:$M$53</c:f>
              <c:numCache>
                <c:formatCode>0.0%</c:formatCode>
                <c:ptCount val="3"/>
                <c:pt idx="0">
                  <c:v>0.125</c:v>
                </c:pt>
                <c:pt idx="1">
                  <c:v>0.14499999999999999</c:v>
                </c:pt>
                <c:pt idx="2">
                  <c:v>0.17199999999999999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04-4855-9716-E024501B8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855680"/>
        <c:axId val="108857216"/>
      </c:barChart>
      <c:catAx>
        <c:axId val="10885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08857216"/>
        <c:crosses val="autoZero"/>
        <c:auto val="1"/>
        <c:lblAlgn val="ctr"/>
        <c:lblOffset val="100"/>
        <c:noMultiLvlLbl val="0"/>
      </c:catAx>
      <c:valAx>
        <c:axId val="108857216"/>
        <c:scaling>
          <c:orientation val="minMax"/>
        </c:scaling>
        <c:delete val="1"/>
        <c:axPos val="l"/>
        <c:numFmt formatCode="0%" sourceLinked="0"/>
        <c:majorTickMark val="none"/>
        <c:minorTickMark val="none"/>
        <c:tickLblPos val="nextTo"/>
        <c:crossAx val="10885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58394987473259"/>
          <c:y val="0.89409667541557303"/>
          <c:w val="0.43259513806848449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lang="it-IT"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it-IT"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Numero donne sole in alloggi ERP suddifici nei distretti della provincia di Ravenna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3749758454106279E-2"/>
          <c:y val="0.23830138888888888"/>
          <c:w val="0.56889541062801929"/>
          <c:h val="0.6542297222222222"/>
        </c:manualLayout>
      </c:layout>
      <c:pie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0AB-4D80-8581-E4DBC86CD639}"/>
              </c:ext>
            </c:extLst>
          </c:dPt>
          <c:dPt>
            <c:idx val="1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0AB-4D80-8581-E4DBC86CD639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0AB-4D80-8581-E4DBC86CD639}"/>
              </c:ext>
            </c:extLst>
          </c:dPt>
          <c:dLbls>
            <c:dLbl>
              <c:idx val="0"/>
              <c:layout>
                <c:manualLayout>
                  <c:x val="-0.14990989655704801"/>
                  <c:y val="-1.3916826522800642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B-4D80-8581-E4DBC86CD639}"/>
                </c:ext>
              </c:extLst>
            </c:dLbl>
            <c:dLbl>
              <c:idx val="1"/>
              <c:layout>
                <c:manualLayout>
                  <c:x val="8.5296032113632861E-2"/>
                  <c:y val="-0.13884771820217809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B-4D80-8581-E4DBC86CD639}"/>
                </c:ext>
              </c:extLst>
            </c:dLbl>
            <c:dLbl>
              <c:idx val="2"/>
              <c:layout>
                <c:manualLayout>
                  <c:x val="0.10922365292573723"/>
                  <c:y val="0.16106139592835927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B-4D80-8581-E4DBC86CD63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9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Distretto Ravenna/Cervia/Russi</c:v>
              </c:pt>
              <c:pt idx="1">
                <c:v>Distretto Bassa Romagna</c:v>
              </c:pt>
              <c:pt idx="2">
                <c:v>Distretto Romagna Faentina</c:v>
              </c:pt>
            </c:strLit>
          </c:cat>
          <c:val>
            <c:numRef>
              <c:f>'RSUTCV - Tav.11'!$L$29:$L$31</c:f>
              <c:numCache>
                <c:formatCode>General</c:formatCode>
                <c:ptCount val="3"/>
                <c:pt idx="0">
                  <c:v>535</c:v>
                </c:pt>
                <c:pt idx="1">
                  <c:v>258</c:v>
                </c:pt>
                <c:pt idx="2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AB-4D80-8581-E4DBC86CD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it-IT" sz="1200">
                <a:solidFill>
                  <a:schemeClr val="tx2"/>
                </a:solidFill>
              </a:rPr>
              <a:t>Suddivisione percentuale donne sole e uomini soli in alloggi ERP in base alle fasce d’età in provincia di Ravenna.</a:t>
            </a:r>
          </a:p>
        </c:rich>
      </c:tx>
      <c:layout>
        <c:manualLayout>
          <c:xMode val="edge"/>
          <c:yMode val="edge"/>
          <c:x val="0.10682801932367153"/>
          <c:y val="3.1127450980392157E-2"/>
        </c:manualLayout>
      </c:layout>
      <c:overlay val="0"/>
    </c:title>
    <c:autoTitleDeleted val="0"/>
    <c:plotArea>
      <c:layout/>
      <c:doughnutChart>
        <c:varyColors val="1"/>
        <c:ser>
          <c:idx val="0"/>
          <c:order val="0"/>
          <c:tx>
            <c:v>UOMINI</c:v>
          </c:tx>
          <c:spPr>
            <a:ln>
              <a:solidFill>
                <a:schemeClr val="accent1"/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>
                <a:solidFill>
                  <a:schemeClr val="accent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CE4-4641-881A-6366DB9159D5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CE4-4641-881A-6366DB9159D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solidFill>
                  <a:schemeClr val="accent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CE4-4641-881A-6366DB9159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FINO 50 ANNI</c:v>
              </c:pt>
              <c:pt idx="1">
                <c:v>51-70 ANNI</c:v>
              </c:pt>
              <c:pt idx="2">
                <c:v>PIU' DI 70 ANNI</c:v>
              </c:pt>
            </c:strLit>
          </c:cat>
          <c:val>
            <c:numRef>
              <c:f>'RSUTCV - Tav.11'!$J$94:$L$94</c:f>
              <c:numCache>
                <c:formatCode>0.0%</c:formatCode>
                <c:ptCount val="3"/>
                <c:pt idx="0">
                  <c:v>0.16800000000000001</c:v>
                </c:pt>
                <c:pt idx="1">
                  <c:v>0.56299999999999994</c:v>
                </c:pt>
                <c:pt idx="2">
                  <c:v>0.26900000000000002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E4-4641-881A-6366DB9159D5}"/>
            </c:ext>
          </c:extLst>
        </c:ser>
        <c:ser>
          <c:idx val="1"/>
          <c:order val="1"/>
          <c:tx>
            <c:v>DONNE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8CE4-4641-881A-6366DB9159D5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8CE4-4641-881A-6366DB9159D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8CE4-4641-881A-6366DB9159D5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FINO 50 ANNI</c:v>
              </c:pt>
              <c:pt idx="1">
                <c:v>51-70 ANNI</c:v>
              </c:pt>
              <c:pt idx="2">
                <c:v>PIU' DI 70 ANNI</c:v>
              </c:pt>
            </c:strLit>
          </c:cat>
          <c:val>
            <c:numRef>
              <c:f>'RSUTCV - Tav.11'!$J$95:$L$95</c:f>
              <c:numCache>
                <c:formatCode>0.0%</c:formatCode>
                <c:ptCount val="3"/>
                <c:pt idx="0">
                  <c:v>8.5000000000000006E-2</c:v>
                </c:pt>
                <c:pt idx="1">
                  <c:v>0.434</c:v>
                </c:pt>
                <c:pt idx="2">
                  <c:v>0.48099999999999998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CE4-4641-881A-6366DB9159D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53497988194892"/>
          <c:y val="0.26189106526973382"/>
          <c:w val="0.26176811087640101"/>
          <c:h val="0.56060736209626694"/>
        </c:manualLayout>
      </c:layout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it-IT" sz="1000" b="1">
                <a:solidFill>
                  <a:schemeClr val="tx2"/>
                </a:solidFill>
              </a:rPr>
              <a:t>Suddivisione percentuale donne sole (cittad. italiana) con minori in base al numero di minori. Provincia</a:t>
            </a:r>
            <a:r>
              <a:rPr lang="it-IT" sz="1000" b="1" baseline="0">
                <a:solidFill>
                  <a:schemeClr val="tx2"/>
                </a:solidFill>
              </a:rPr>
              <a:t> di Ravenna.</a:t>
            </a:r>
            <a:endParaRPr lang="it-IT" sz="1000" b="1">
              <a:solidFill>
                <a:schemeClr val="tx2"/>
              </a:solidFill>
            </a:endParaRPr>
          </a:p>
        </c:rich>
      </c:tx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0175994744744744"/>
          <c:y val="0.2435204248366013"/>
          <c:w val="0.49513757507507505"/>
          <c:h val="0.7184349128540304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6FF-4628-87B2-7F2209FF56E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6FF-4628-87B2-7F2209FF56E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6FF-4628-87B2-7F2209FF56E0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6FF-4628-87B2-7F2209FF56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1 MINORE</c:v>
              </c:pt>
              <c:pt idx="1">
                <c:v>2 MINORI</c:v>
              </c:pt>
              <c:pt idx="2">
                <c:v>3 MINORI</c:v>
              </c:pt>
              <c:pt idx="3">
                <c:v>4+ MINORI</c:v>
              </c:pt>
            </c:strLit>
          </c:cat>
          <c:val>
            <c:numRef>
              <c:f>'RSUTCV - Tav.11'!$G$170:$G$173</c:f>
              <c:numCache>
                <c:formatCode>0.0%</c:formatCode>
                <c:ptCount val="4"/>
                <c:pt idx="0">
                  <c:v>0.5752212389380531</c:v>
                </c:pt>
                <c:pt idx="1">
                  <c:v>0.29203539823008851</c:v>
                </c:pt>
                <c:pt idx="2">
                  <c:v>8.8495575221238937E-2</c:v>
                </c:pt>
                <c:pt idx="3">
                  <c:v>4.4247787610619468E-2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FF-4628-87B2-7F2209FF56E0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6597510373443983E-2"/>
          <c:y val="0.2473472586759988"/>
          <c:w val="0.23480249616100893"/>
          <c:h val="0.53090696996208808"/>
        </c:manualLayout>
      </c:layout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it-IT" sz="1000" b="1" i="0" u="none" strike="noStrike" baseline="0">
                <a:solidFill>
                  <a:schemeClr val="tx2"/>
                </a:solidFill>
                <a:effectLst/>
              </a:rPr>
              <a:t>Suddivisione percentuale donne sole (cittad. ue/extraue) con minori in base al numero di minori . Provincia di Ravenna.</a:t>
            </a:r>
            <a:endParaRPr lang="it-IT" sz="1000">
              <a:solidFill>
                <a:schemeClr val="tx2"/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0289030452534432"/>
          <c:y val="0.18300925925925926"/>
          <c:w val="0.46057031128231873"/>
          <c:h val="0.7712726013414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C2-4950-8044-C859A44086B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C2-4950-8044-C859A44086B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C2-4950-8044-C859A44086BB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AC2-4950-8044-C859A44086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1 MINORE</c:v>
              </c:pt>
              <c:pt idx="1">
                <c:v>2 MINORI</c:v>
              </c:pt>
              <c:pt idx="2">
                <c:v>3 MINORI</c:v>
              </c:pt>
              <c:pt idx="3">
                <c:v>4+ MINORI</c:v>
              </c:pt>
            </c:strLit>
          </c:cat>
          <c:val>
            <c:numRef>
              <c:f>'RSUTCV - Tav.11'!$G$194:$G$197</c:f>
              <c:numCache>
                <c:formatCode>0.0%</c:formatCode>
                <c:ptCount val="4"/>
                <c:pt idx="0">
                  <c:v>0.44736842105263158</c:v>
                </c:pt>
                <c:pt idx="1">
                  <c:v>0.35087719298245612</c:v>
                </c:pt>
                <c:pt idx="2">
                  <c:v>0.18421052631578946</c:v>
                </c:pt>
                <c:pt idx="3">
                  <c:v>1.7543859649122806E-2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AC2-4950-8044-C859A44086BB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200">
                <a:solidFill>
                  <a:schemeClr val="tx2"/>
                </a:solidFill>
              </a:rPr>
              <a:t>Numero di donne in percorso nei CAV della Provincia di Ravenna. Anni 2017-2022.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384506788702235E-2"/>
          <c:y val="0.18261655802015428"/>
          <c:w val="0.9048691054830732"/>
          <c:h val="0.580818713450292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 - Tav. 12'!$A$9</c:f>
              <c:strCache>
                <c:ptCount val="1"/>
                <c:pt idx="0">
                  <c:v>Nr donne in percorso nei CAV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 - Tav. 12'!$B$8:$F$8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'V - Tav. 12'!$B$9:$F$9</c:f>
              <c:numCache>
                <c:formatCode>General</c:formatCode>
                <c:ptCount val="5"/>
                <c:pt idx="0">
                  <c:v>413</c:v>
                </c:pt>
                <c:pt idx="1">
                  <c:v>502</c:v>
                </c:pt>
                <c:pt idx="2">
                  <c:v>425</c:v>
                </c:pt>
                <c:pt idx="3">
                  <c:v>519</c:v>
                </c:pt>
                <c:pt idx="4" formatCode="#,##0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3-4EEF-9556-5E1D239C905A}"/>
            </c:ext>
          </c:extLst>
        </c:ser>
        <c:ser>
          <c:idx val="1"/>
          <c:order val="1"/>
          <c:tx>
            <c:strRef>
              <c:f>'V - Tav. 12'!$A$10</c:f>
              <c:strCache>
                <c:ptCount val="1"/>
                <c:pt idx="0">
                  <c:v> - di cui nuove donne in percorso *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 - Tav. 12'!$B$8:$F$8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'V - Tav. 12'!$B$10:$F$10</c:f>
              <c:numCache>
                <c:formatCode>General</c:formatCode>
                <c:ptCount val="5"/>
                <c:pt idx="0">
                  <c:v>258</c:v>
                </c:pt>
                <c:pt idx="1">
                  <c:v>348</c:v>
                </c:pt>
                <c:pt idx="2">
                  <c:v>267</c:v>
                </c:pt>
                <c:pt idx="3">
                  <c:v>350</c:v>
                </c:pt>
                <c:pt idx="4" formatCode="#,##0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3-4EEF-9556-5E1D239C905A}"/>
            </c:ext>
          </c:extLst>
        </c:ser>
        <c:ser>
          <c:idx val="2"/>
          <c:order val="2"/>
          <c:tx>
            <c:strRef>
              <c:f>'V - Tav. 12'!$A$11</c:f>
              <c:strCache>
                <c:ptCount val="1"/>
                <c:pt idx="0">
                  <c:v>Nr donne in percorso con figli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 - Tav. 12'!$B$8:$F$8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'V - Tav. 12'!$B$11:$F$11</c:f>
              <c:numCache>
                <c:formatCode>General</c:formatCode>
                <c:ptCount val="5"/>
                <c:pt idx="0">
                  <c:v>336</c:v>
                </c:pt>
                <c:pt idx="1">
                  <c:v>407</c:v>
                </c:pt>
                <c:pt idx="2">
                  <c:v>335</c:v>
                </c:pt>
                <c:pt idx="3">
                  <c:v>376</c:v>
                </c:pt>
                <c:pt idx="4" formatCode="#,##0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3-4EEF-9556-5E1D239C90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547072"/>
        <c:axId val="128548864"/>
      </c:barChart>
      <c:catAx>
        <c:axId val="12854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8548864"/>
        <c:crosses val="autoZero"/>
        <c:auto val="1"/>
        <c:lblAlgn val="ctr"/>
        <c:lblOffset val="100"/>
        <c:noMultiLvlLbl val="0"/>
      </c:catAx>
      <c:valAx>
        <c:axId val="128548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8547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721260528883959E-2"/>
          <c:y val="0.85577681900054459"/>
          <c:w val="0.93455747894223207"/>
          <c:h val="0.122943911531856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200">
                <a:solidFill>
                  <a:schemeClr val="tx2"/>
                </a:solidFill>
              </a:rPr>
              <a:t>Casi di violenza</a:t>
            </a:r>
            <a:r>
              <a:rPr lang="it-IT" sz="1200" baseline="0">
                <a:solidFill>
                  <a:schemeClr val="tx2"/>
                </a:solidFill>
              </a:rPr>
              <a:t>  in provincia di Ravenna in base all'autore principale. Anno 2022.</a:t>
            </a:r>
            <a:endParaRPr lang="it-IT" sz="1200">
              <a:solidFill>
                <a:schemeClr val="tx2"/>
              </a:solidFill>
            </a:endParaRPr>
          </a:p>
        </c:rich>
      </c:tx>
      <c:overlay val="0"/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431388154591021"/>
          <c:y val="0.20498212124163456"/>
          <c:w val="0.74822394663786329"/>
          <c:h val="0.71361067438398285"/>
        </c:manualLayout>
      </c:layout>
      <c:pie3DChart>
        <c:varyColors val="1"/>
        <c:ser>
          <c:idx val="0"/>
          <c:order val="0"/>
          <c:explosion val="1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591-49B2-B441-47A6E689F9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591-49B2-B441-47A6E689F9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591-49B2-B441-47A6E689F9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591-49B2-B441-47A6E689F9C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591-49B2-B441-47A6E689F9CB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</c:ext>
            </c:extLst>
          </c:dLbls>
          <c:cat>
            <c:strRef>
              <c:f>'V - Tav. 12'!$A$39:$A$43</c:f>
              <c:strCache>
                <c:ptCount val="5"/>
                <c:pt idx="0">
                  <c:v>Partner</c:v>
                </c:pt>
                <c:pt idx="1">
                  <c:v>Ex- partner</c:v>
                </c:pt>
                <c:pt idx="2">
                  <c:v>Familiare</c:v>
                </c:pt>
                <c:pt idx="3">
                  <c:v>Amico</c:v>
                </c:pt>
                <c:pt idx="4">
                  <c:v>Altro</c:v>
                </c:pt>
              </c:strCache>
            </c:strRef>
          </c:cat>
          <c:val>
            <c:numRef>
              <c:f>'V - Tav. 12'!$G$39:$G$43</c:f>
              <c:numCache>
                <c:formatCode>0%</c:formatCode>
                <c:ptCount val="5"/>
                <c:pt idx="0">
                  <c:v>0.65863453815261042</c:v>
                </c:pt>
                <c:pt idx="1">
                  <c:v>0.1606425702811245</c:v>
                </c:pt>
                <c:pt idx="2">
                  <c:v>8.8353413654618476E-2</c:v>
                </c:pt>
                <c:pt idx="3">
                  <c:v>4.4176706827309238E-2</c:v>
                </c:pt>
                <c:pt idx="4">
                  <c:v>4.8192771084337352E-2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34-4C36-A32E-56CF63922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>
                <a:latin typeface="+mn-lt"/>
                <a:cs typeface="Arial" panose="020B0604020202020204" pitchFamily="34" charset="0"/>
              </a:defRPr>
            </a:pPr>
            <a:r>
              <a:rPr lang="it-IT" sz="110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Tasso di occupazione (20-64</a:t>
            </a:r>
            <a:r>
              <a:rPr lang="it-IT" sz="1100" baseline="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 anni) per genere in provincia di Ravenna.</a:t>
            </a:r>
          </a:p>
          <a:p>
            <a:pPr>
              <a:defRPr sz="1100">
                <a:latin typeface="+mn-lt"/>
                <a:cs typeface="Arial" panose="020B0604020202020204" pitchFamily="34" charset="0"/>
              </a:defRPr>
            </a:pPr>
            <a:r>
              <a:rPr lang="it-IT" sz="1100" baseline="0">
                <a:solidFill>
                  <a:sysClr val="windowText" lastClr="000000"/>
                </a:solidFill>
                <a:latin typeface="+mn-lt"/>
                <a:cs typeface="Arial" panose="020B0604020202020204" pitchFamily="34" charset="0"/>
              </a:rPr>
              <a:t>Anni 2018-2022. Valori percentuali</a:t>
            </a:r>
            <a:r>
              <a:rPr lang="it-IT" sz="1100" baseline="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.</a:t>
            </a:r>
            <a:endParaRPr lang="it-IT" sz="1100">
              <a:solidFill>
                <a:schemeClr val="tx2"/>
              </a:solidFill>
              <a:latin typeface="+mn-lt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5865196078431373"/>
          <c:y val="4.1666666666666664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'LCTV-Tav. 5a '!$A$9</c:f>
              <c:strCache>
                <c:ptCount val="1"/>
                <c:pt idx="0">
                  <c:v>m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'LCTV-Tav. 5a 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'LCTV-Tav. 5a '!$B$9:$F$9</c:f>
              <c:numCache>
                <c:formatCode>General</c:formatCode>
                <c:ptCount val="5"/>
                <c:pt idx="0">
                  <c:v>81</c:v>
                </c:pt>
                <c:pt idx="1">
                  <c:v>83.6</c:v>
                </c:pt>
                <c:pt idx="2">
                  <c:v>79.8</c:v>
                </c:pt>
                <c:pt idx="3">
                  <c:v>81.5</c:v>
                </c:pt>
                <c:pt idx="4">
                  <c:v>82.9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2E-4E60-8F96-D5B800EFDB01}"/>
            </c:ext>
          </c:extLst>
        </c:ser>
        <c:ser>
          <c:idx val="1"/>
          <c:order val="1"/>
          <c:tx>
            <c:strRef>
              <c:f>'LCTV-Tav. 5a '!$A$10</c:f>
              <c:strCache>
                <c:ptCount val="1"/>
                <c:pt idx="0">
                  <c:v>f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'LCTV-Tav. 5a 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'LCTV-Tav. 5a '!$B$10:$F$10</c:f>
              <c:numCache>
                <c:formatCode>General</c:formatCode>
                <c:ptCount val="5"/>
                <c:pt idx="0">
                  <c:v>64.900000000000006</c:v>
                </c:pt>
                <c:pt idx="1">
                  <c:v>68</c:v>
                </c:pt>
                <c:pt idx="2">
                  <c:v>65</c:v>
                </c:pt>
                <c:pt idx="3">
                  <c:v>67.3</c:v>
                </c:pt>
                <c:pt idx="4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2E-4E60-8F96-D5B800EFDB01}"/>
            </c:ext>
          </c:extLst>
        </c:ser>
        <c:ser>
          <c:idx val="2"/>
          <c:order val="2"/>
          <c:tx>
            <c:strRef>
              <c:f>'LCTV-Tav. 5a '!$A$11</c:f>
              <c:strCache>
                <c:ptCount val="1"/>
                <c:pt idx="0">
                  <c:v>tot.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'LCTV-Tav. 5a 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'LCTV-Tav. 5a '!$B$11:$F$11</c:f>
              <c:numCache>
                <c:formatCode>General</c:formatCode>
                <c:ptCount val="5"/>
                <c:pt idx="0">
                  <c:v>72.900000000000006</c:v>
                </c:pt>
                <c:pt idx="1">
                  <c:v>75.7</c:v>
                </c:pt>
                <c:pt idx="2">
                  <c:v>72.3</c:v>
                </c:pt>
                <c:pt idx="3">
                  <c:v>74.400000000000006</c:v>
                </c:pt>
                <c:pt idx="4">
                  <c:v>75.5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2E-4E60-8F96-D5B800EFD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7372416"/>
        <c:axId val="267628544"/>
      </c:lineChart>
      <c:catAx>
        <c:axId val="26737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67628544"/>
        <c:crosses val="autoZero"/>
        <c:auto val="1"/>
        <c:lblAlgn val="ctr"/>
        <c:lblOffset val="100"/>
        <c:noMultiLvlLbl val="0"/>
      </c:catAx>
      <c:valAx>
        <c:axId val="267628544"/>
        <c:scaling>
          <c:orientation val="minMax"/>
          <c:max val="9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none"/>
        <c:minorTickMark val="none"/>
        <c:tickLblPos val="nextTo"/>
        <c:crossAx val="2673724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it-IT"/>
          </a:p>
        </c:txPr>
      </c:dTable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2"/>
                </a:solidFill>
                <a:latin typeface="+mn-lt"/>
              </a:rPr>
              <a:t>Violenze sessuali. Serie storica.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3308956506166322E-2"/>
          <c:y val="0.19235729226957274"/>
          <c:w val="0.81588451443569554"/>
          <c:h val="0.68022973889915939"/>
        </c:manualLayout>
      </c:layout>
      <c:lineChart>
        <c:grouping val="standard"/>
        <c:varyColors val="0"/>
        <c:ser>
          <c:idx val="0"/>
          <c:order val="0"/>
          <c:tx>
            <c:strRef>
              <c:f>'V - Tav. 13'!$B$7:$F$7</c:f>
              <c:strCache>
                <c:ptCount val="5"/>
                <c:pt idx="0">
                  <c:v>Ravenna</c:v>
                </c:pt>
              </c:strCache>
            </c:strRef>
          </c:tx>
          <c:spPr>
            <a:ln w="28575" cap="rnd" cmpd="sng" algn="ctr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 - Tav. 13'!$B$8:$F$8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'V - Tav. 13'!$B$9:$F$9</c:f>
              <c:numCache>
                <c:formatCode>#,##0.0</c:formatCode>
                <c:ptCount val="5"/>
                <c:pt idx="0">
                  <c:v>6.4</c:v>
                </c:pt>
                <c:pt idx="1">
                  <c:v>11.3</c:v>
                </c:pt>
                <c:pt idx="2">
                  <c:v>11.1</c:v>
                </c:pt>
                <c:pt idx="3">
                  <c:v>12.4</c:v>
                </c:pt>
                <c:pt idx="4">
                  <c:v>16.899999999999999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9B-4AC0-9BB1-527ED59CC3DD}"/>
            </c:ext>
          </c:extLst>
        </c:ser>
        <c:ser>
          <c:idx val="1"/>
          <c:order val="1"/>
          <c:tx>
            <c:strRef>
              <c:f>'V - Tav. 13'!$G$7:$K$7</c:f>
              <c:strCache>
                <c:ptCount val="5"/>
                <c:pt idx="0">
                  <c:v>Emilia-Romagna</c:v>
                </c:pt>
              </c:strCache>
            </c:strRef>
          </c:tx>
          <c:spPr>
            <a:ln w="28575" cap="rnd" cmpd="sng" algn="ctr">
              <a:solidFill>
                <a:schemeClr val="accent3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3.3524592913042515E-2"/>
                  <c:y val="6.25612685261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9B-4AC0-9BB1-527ED59CC3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 - Tav. 13'!$B$8:$F$8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'V - Tav. 13'!$G$9:$K$9</c:f>
              <c:numCache>
                <c:formatCode>#,##0.0</c:formatCode>
                <c:ptCount val="5"/>
                <c:pt idx="0">
                  <c:v>10.3</c:v>
                </c:pt>
                <c:pt idx="1">
                  <c:v>12.5</c:v>
                </c:pt>
                <c:pt idx="2">
                  <c:v>10.4</c:v>
                </c:pt>
                <c:pt idx="3">
                  <c:v>14.2</c:v>
                </c:pt>
                <c:pt idx="4">
                  <c:v>15.7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9B-4AC0-9BB1-527ED59CC3DD}"/>
            </c:ext>
          </c:extLst>
        </c:ser>
        <c:ser>
          <c:idx val="2"/>
          <c:order val="2"/>
          <c:tx>
            <c:strRef>
              <c:f>'V - Tav. 13'!$L$7:$P$7</c:f>
              <c:strCache>
                <c:ptCount val="5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 - Tav. 13'!$B$8:$F$8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'V - Tav. 13'!$L$9:$P$9</c:f>
              <c:numCache>
                <c:formatCode>#,##0.0</c:formatCode>
                <c:ptCount val="5"/>
                <c:pt idx="0">
                  <c:v>8.1</c:v>
                </c:pt>
                <c:pt idx="1">
                  <c:v>8.1</c:v>
                </c:pt>
                <c:pt idx="2">
                  <c:v>7.6</c:v>
                </c:pt>
                <c:pt idx="3">
                  <c:v>8.9</c:v>
                </c:pt>
                <c:pt idx="4">
                  <c:v>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9B-4AC0-9BB1-527ED59CC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152704"/>
        <c:axId val="128154240"/>
      </c:lineChart>
      <c:catAx>
        <c:axId val="12815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8154240"/>
        <c:crosses val="autoZero"/>
        <c:auto val="1"/>
        <c:lblAlgn val="ctr"/>
        <c:lblOffset val="100"/>
        <c:noMultiLvlLbl val="0"/>
      </c:catAx>
      <c:valAx>
        <c:axId val="128154240"/>
        <c:scaling>
          <c:orientation val="minMax"/>
          <c:max val="17"/>
          <c:min val="6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815270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  <a:latin typeface="+mn-lt"/>
              </a:defRPr>
            </a:pPr>
            <a:r>
              <a:rPr lang="en-US" sz="1200">
                <a:solidFill>
                  <a:schemeClr val="tx2"/>
                </a:solidFill>
                <a:latin typeface="+mn-lt"/>
              </a:rPr>
              <a:t>Amministratori donne. Serie storica.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308956506166322E-2"/>
          <c:y val="0.19235729226957274"/>
          <c:w val="0.81588451443569554"/>
          <c:h val="0.68022973889915939"/>
        </c:manualLayout>
      </c:layout>
      <c:lineChart>
        <c:grouping val="standard"/>
        <c:varyColors val="0"/>
        <c:ser>
          <c:idx val="0"/>
          <c:order val="0"/>
          <c:tx>
            <c:strRef>
              <c:f>'PI - Tav. 14'!$B$7:$F$7</c:f>
              <c:strCache>
                <c:ptCount val="5"/>
                <c:pt idx="0">
                  <c:v>Ravenna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'PI - Tav. 14'!$B$8:$F$8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'PI - Tav. 14'!$B$9:$F$9</c:f>
              <c:numCache>
                <c:formatCode>#,##0.0</c:formatCode>
                <c:ptCount val="5"/>
                <c:pt idx="0">
                  <c:v>40.5</c:v>
                </c:pt>
                <c:pt idx="1">
                  <c:v>42.5</c:v>
                </c:pt>
                <c:pt idx="2">
                  <c:v>43.2</c:v>
                </c:pt>
                <c:pt idx="3">
                  <c:v>41.8</c:v>
                </c:pt>
                <c:pt idx="4">
                  <c:v>40.799999999999997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8F-4B49-91C3-BEEBA64FC79D}"/>
            </c:ext>
          </c:extLst>
        </c:ser>
        <c:ser>
          <c:idx val="1"/>
          <c:order val="1"/>
          <c:tx>
            <c:strRef>
              <c:f>'PI - Tav. 14'!$G$7:$K$7</c:f>
              <c:strCache>
                <c:ptCount val="5"/>
                <c:pt idx="0">
                  <c:v>Emilia-Romagna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4"/>
              <c:layout>
                <c:manualLayout>
                  <c:x val="-3.3524592913042515E-2"/>
                  <c:y val="6.25612685261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8F-4B49-91C3-BEEBA64FC79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'PI - Tav. 14'!$B$8:$F$8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'PI - Tav. 14'!$G$9:$K$9</c:f>
              <c:numCache>
                <c:formatCode>#,##0.0</c:formatCode>
                <c:ptCount val="5"/>
                <c:pt idx="0">
                  <c:v>38</c:v>
                </c:pt>
                <c:pt idx="1">
                  <c:v>38.5</c:v>
                </c:pt>
                <c:pt idx="2">
                  <c:v>38.700000000000003</c:v>
                </c:pt>
                <c:pt idx="3">
                  <c:v>38.700000000000003</c:v>
                </c:pt>
                <c:pt idx="4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8F-4B49-91C3-BEEBA64FC79D}"/>
            </c:ext>
          </c:extLst>
        </c:ser>
        <c:ser>
          <c:idx val="2"/>
          <c:order val="2"/>
          <c:tx>
            <c:strRef>
              <c:f>'PI - Tav. 14'!$L$7:$P$7</c:f>
              <c:strCache>
                <c:ptCount val="5"/>
                <c:pt idx="0">
                  <c:v>Italia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'PI - Tav. 14'!$B$8:$F$8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'PI - Tav. 14'!$L$9:$P$9</c:f>
              <c:numCache>
                <c:formatCode>#,##0.0</c:formatCode>
                <c:ptCount val="5"/>
                <c:pt idx="0">
                  <c:v>32.1</c:v>
                </c:pt>
                <c:pt idx="1">
                  <c:v>33.1</c:v>
                </c:pt>
                <c:pt idx="2">
                  <c:v>33.4</c:v>
                </c:pt>
                <c:pt idx="3">
                  <c:v>33.700000000000003</c:v>
                </c:pt>
                <c:pt idx="4">
                  <c:v>34.1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8F-4B49-91C3-BEEBA64FC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152704"/>
        <c:axId val="128154240"/>
      </c:lineChart>
      <c:catAx>
        <c:axId val="12815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154240"/>
        <c:crosses val="autoZero"/>
        <c:auto val="1"/>
        <c:lblAlgn val="ctr"/>
        <c:lblOffset val="100"/>
        <c:noMultiLvlLbl val="0"/>
      </c:catAx>
      <c:valAx>
        <c:axId val="128154240"/>
        <c:scaling>
          <c:orientation val="minMax"/>
          <c:min val="32"/>
        </c:scaling>
        <c:delete val="0"/>
        <c:axPos val="l"/>
        <c:numFmt formatCode="#,##0" sourceLinked="0"/>
        <c:majorTickMark val="out"/>
        <c:minorTickMark val="none"/>
        <c:tickLblPos val="nextTo"/>
        <c:crossAx val="128152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it-IT" sz="120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Tasso di occupazione (15-29</a:t>
            </a:r>
            <a:r>
              <a:rPr lang="it-IT" sz="1200" baseline="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 anni) per genere in provincia di Ravenna.</a:t>
            </a:r>
          </a:p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it-IT" sz="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Anni 2018-2022. Valori percentuali</a:t>
            </a:r>
            <a:r>
              <a:rPr lang="it-IT" sz="1200" baseline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.</a:t>
            </a:r>
            <a:endParaRPr lang="it-IT" sz="120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'LCTV-Tav. 5a '!$A$38</c:f>
              <c:strCache>
                <c:ptCount val="1"/>
                <c:pt idx="0">
                  <c:v>m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'LCTV-Tav. 5a '!$B$37:$F$37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'LCTV-Tav. 5a '!$B$38:$F$38</c:f>
              <c:numCache>
                <c:formatCode>General</c:formatCode>
                <c:ptCount val="5"/>
                <c:pt idx="0">
                  <c:v>42.7</c:v>
                </c:pt>
                <c:pt idx="1">
                  <c:v>38.6</c:v>
                </c:pt>
                <c:pt idx="2">
                  <c:v>37.5</c:v>
                </c:pt>
                <c:pt idx="3">
                  <c:v>42.5</c:v>
                </c:pt>
                <c:pt idx="4">
                  <c:v>49.1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F0-4BAD-9CA9-A48346337C53}"/>
            </c:ext>
          </c:extLst>
        </c:ser>
        <c:ser>
          <c:idx val="1"/>
          <c:order val="1"/>
          <c:tx>
            <c:strRef>
              <c:f>'LCTV-Tav. 5a '!$A$39</c:f>
              <c:strCache>
                <c:ptCount val="1"/>
                <c:pt idx="0">
                  <c:v>f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'LCTV-Tav. 5a '!$B$37:$F$37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'LCTV-Tav. 5a '!$B$39:$F$39</c:f>
              <c:numCache>
                <c:formatCode>General</c:formatCode>
                <c:ptCount val="5"/>
                <c:pt idx="0">
                  <c:v>31.4</c:v>
                </c:pt>
                <c:pt idx="1">
                  <c:v>42.5</c:v>
                </c:pt>
                <c:pt idx="2">
                  <c:v>35.299999999999997</c:v>
                </c:pt>
                <c:pt idx="3">
                  <c:v>36.1</c:v>
                </c:pt>
                <c:pt idx="4">
                  <c:v>34.6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F0-4BAD-9CA9-A48346337C53}"/>
            </c:ext>
          </c:extLst>
        </c:ser>
        <c:ser>
          <c:idx val="2"/>
          <c:order val="2"/>
          <c:tx>
            <c:strRef>
              <c:f>'LCTV-Tav. 5a '!$A$40</c:f>
              <c:strCache>
                <c:ptCount val="1"/>
                <c:pt idx="0">
                  <c:v>tot.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'LCTV-Tav. 5a '!$B$37:$F$37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'LCTV-Tav. 5a '!$B$40:$F$40</c:f>
              <c:numCache>
                <c:formatCode>General</c:formatCode>
                <c:ptCount val="5"/>
                <c:pt idx="0">
                  <c:v>37.200000000000003</c:v>
                </c:pt>
                <c:pt idx="1">
                  <c:v>40.5</c:v>
                </c:pt>
                <c:pt idx="2">
                  <c:v>36.4</c:v>
                </c:pt>
                <c:pt idx="3">
                  <c:v>39.4</c:v>
                </c:pt>
                <c:pt idx="4">
                  <c:v>42.1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F0-4BAD-9CA9-A48346337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499008"/>
        <c:axId val="289513472"/>
      </c:lineChart>
      <c:catAx>
        <c:axId val="28949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89513472"/>
        <c:crosses val="autoZero"/>
        <c:auto val="1"/>
        <c:lblAlgn val="ctr"/>
        <c:lblOffset val="100"/>
        <c:noMultiLvlLbl val="0"/>
      </c:catAx>
      <c:valAx>
        <c:axId val="289513472"/>
        <c:scaling>
          <c:orientation val="minMax"/>
          <c:max val="60"/>
          <c:min val="30"/>
        </c:scaling>
        <c:delete val="0"/>
        <c:axPos val="l"/>
        <c:numFmt formatCode="General" sourceLinked="1"/>
        <c:majorTickMark val="none"/>
        <c:minorTickMark val="none"/>
        <c:tickLblPos val="nextTo"/>
        <c:crossAx val="2894990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it-IT"/>
          </a:p>
        </c:txPr>
      </c:dTable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it-IT" sz="120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Tasso di disoccupazione (15-74</a:t>
            </a:r>
            <a:r>
              <a:rPr lang="it-IT" sz="1200" baseline="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 anni) per genere in provincia di Ravenna.</a:t>
            </a:r>
          </a:p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it-IT" sz="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Anni 2018-2022. Valori percentuali</a:t>
            </a:r>
            <a:r>
              <a:rPr lang="it-IT" sz="1200" baseline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.</a:t>
            </a:r>
            <a:endParaRPr lang="it-IT" sz="120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'LCTV -Tav. 5b'!$A$9</c:f>
              <c:strCache>
                <c:ptCount val="1"/>
                <c:pt idx="0">
                  <c:v>m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 -Tav. 5b'!$B$8:$F$8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-Tav. 5b'!$B$9:$F$9</c:f>
              <c:numCache>
                <c:formatCode>General</c:formatCode>
                <c:ptCount val="5"/>
                <c:pt idx="0">
                  <c:v>4.0999999999999996</c:v>
                </c:pt>
                <c:pt idx="1">
                  <c:v>3.1</c:v>
                </c:pt>
                <c:pt idx="2">
                  <c:v>4.7</c:v>
                </c:pt>
                <c:pt idx="3">
                  <c:v>4.5999999999999996</c:v>
                </c:pt>
                <c:pt idx="4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E-460F-9B2D-DF285AF1E772}"/>
            </c:ext>
          </c:extLst>
        </c:ser>
        <c:ser>
          <c:idx val="1"/>
          <c:order val="1"/>
          <c:tx>
            <c:strRef>
              <c:f>'LCTV -Tav. 5b'!$A$10</c:f>
              <c:strCache>
                <c:ptCount val="1"/>
                <c:pt idx="0">
                  <c:v>f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 -Tav. 5b'!$B$8:$F$8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-Tav. 5b'!$B$10:$F$10</c:f>
              <c:numCache>
                <c:formatCode>General</c:formatCode>
                <c:ptCount val="5"/>
                <c:pt idx="0">
                  <c:v>7.8</c:v>
                </c:pt>
                <c:pt idx="1">
                  <c:v>6.3</c:v>
                </c:pt>
                <c:pt idx="2">
                  <c:v>9.4</c:v>
                </c:pt>
                <c:pt idx="3">
                  <c:v>8.1999999999999993</c:v>
                </c:pt>
                <c:pt idx="4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FE-460F-9B2D-DF285AF1E772}"/>
            </c:ext>
          </c:extLst>
        </c:ser>
        <c:ser>
          <c:idx val="2"/>
          <c:order val="2"/>
          <c:tx>
            <c:strRef>
              <c:f>'LCTV -Tav. 5b'!$A$11</c:f>
              <c:strCache>
                <c:ptCount val="1"/>
                <c:pt idx="0">
                  <c:v>tot.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'LCTV -Tav. 5b'!$B$8:$F$8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-Tav. 5b'!$B$11:$F$11</c:f>
              <c:numCache>
                <c:formatCode>General</c:formatCode>
                <c:ptCount val="5"/>
                <c:pt idx="0">
                  <c:v>5.8</c:v>
                </c:pt>
                <c:pt idx="1">
                  <c:v>4.5999999999999996</c:v>
                </c:pt>
                <c:pt idx="2">
                  <c:v>6.9</c:v>
                </c:pt>
                <c:pt idx="3">
                  <c:v>6.2</c:v>
                </c:pt>
                <c:pt idx="4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FE-460F-9B2D-DF285AF1E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37504"/>
        <c:axId val="127239296"/>
      </c:lineChart>
      <c:catAx>
        <c:axId val="12723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7239296"/>
        <c:crosses val="autoZero"/>
        <c:auto val="1"/>
        <c:lblAlgn val="ctr"/>
        <c:lblOffset val="100"/>
        <c:noMultiLvlLbl val="0"/>
      </c:catAx>
      <c:valAx>
        <c:axId val="127239296"/>
        <c:scaling>
          <c:orientation val="minMax"/>
          <c:max val="1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crossAx val="1272375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it-IT"/>
          </a:p>
        </c:txPr>
      </c:dTable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it-IT" sz="120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Tasso di disoccupazione (15-34</a:t>
            </a:r>
            <a:r>
              <a:rPr lang="it-IT" sz="1200" baseline="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 anni) per genere in provincia di Ravenna.</a:t>
            </a:r>
          </a:p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it-IT" sz="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Anni 2018-2022. Valori percentuali</a:t>
            </a:r>
            <a:r>
              <a:rPr lang="it-IT" sz="1200" baseline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.</a:t>
            </a:r>
            <a:endParaRPr lang="it-IT" sz="120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'LCTV -Tav. 5b'!$A$39</c:f>
              <c:strCache>
                <c:ptCount val="1"/>
                <c:pt idx="0">
                  <c:v>m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 -Tav. 5b'!$B$38:$F$38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-Tav. 5b'!$B$39:$F$39</c:f>
              <c:numCache>
                <c:formatCode>General</c:formatCode>
                <c:ptCount val="5"/>
                <c:pt idx="0">
                  <c:v>7</c:v>
                </c:pt>
                <c:pt idx="1">
                  <c:v>6.4</c:v>
                </c:pt>
                <c:pt idx="2">
                  <c:v>12.6</c:v>
                </c:pt>
                <c:pt idx="3">
                  <c:v>10.6</c:v>
                </c:pt>
                <c:pt idx="4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3-4019-9C93-5BF139203D31}"/>
            </c:ext>
          </c:extLst>
        </c:ser>
        <c:ser>
          <c:idx val="1"/>
          <c:order val="1"/>
          <c:tx>
            <c:strRef>
              <c:f>'LCTV -Tav. 5b'!$A$40</c:f>
              <c:strCache>
                <c:ptCount val="1"/>
                <c:pt idx="0">
                  <c:v>f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 -Tav. 5b'!$B$38:$F$38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-Tav. 5b'!$B$40:$F$40</c:f>
              <c:numCache>
                <c:formatCode>General</c:formatCode>
                <c:ptCount val="5"/>
                <c:pt idx="0">
                  <c:v>16.2</c:v>
                </c:pt>
                <c:pt idx="1">
                  <c:v>13</c:v>
                </c:pt>
                <c:pt idx="2">
                  <c:v>13.3</c:v>
                </c:pt>
                <c:pt idx="3">
                  <c:v>13.4</c:v>
                </c:pt>
                <c:pt idx="4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3-4019-9C93-5BF139203D31}"/>
            </c:ext>
          </c:extLst>
        </c:ser>
        <c:ser>
          <c:idx val="2"/>
          <c:order val="2"/>
          <c:tx>
            <c:strRef>
              <c:f>'LCTV -Tav. 5b'!$A$41</c:f>
              <c:strCache>
                <c:ptCount val="1"/>
                <c:pt idx="0">
                  <c:v>tot.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'LCTV -Tav. 5b'!$B$38:$F$38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-Tav. 5b'!$B$41:$F$41</c:f>
              <c:numCache>
                <c:formatCode>General</c:formatCode>
                <c:ptCount val="5"/>
                <c:pt idx="0">
                  <c:v>11</c:v>
                </c:pt>
                <c:pt idx="1">
                  <c:v>9.5</c:v>
                </c:pt>
                <c:pt idx="2">
                  <c:v>12.9</c:v>
                </c:pt>
                <c:pt idx="3">
                  <c:v>11.8</c:v>
                </c:pt>
                <c:pt idx="4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13-4019-9C93-5BF139203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50816"/>
        <c:axId val="127252352"/>
      </c:lineChart>
      <c:catAx>
        <c:axId val="12725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7252352"/>
        <c:crosses val="autoZero"/>
        <c:auto val="1"/>
        <c:lblAlgn val="ctr"/>
        <c:lblOffset val="100"/>
        <c:noMultiLvlLbl val="0"/>
      </c:catAx>
      <c:valAx>
        <c:axId val="127252352"/>
        <c:scaling>
          <c:orientation val="minMax"/>
          <c:max val="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crossAx val="1272508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it-IT"/>
          </a:p>
        </c:txPr>
      </c:dTable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it-IT" sz="120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Tasso di inattività (15-74</a:t>
            </a:r>
            <a:r>
              <a:rPr lang="it-IT" sz="1200" baseline="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 anni) per genere in provincia di Ravenna.</a:t>
            </a:r>
          </a:p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it-IT" sz="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Anni 2018-2022. Valori percentuali</a:t>
            </a:r>
            <a:r>
              <a:rPr lang="it-IT" sz="1200" baseline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.</a:t>
            </a:r>
            <a:endParaRPr lang="it-IT" sz="120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'LCTV - Tav. 5c'!$A$9</c:f>
              <c:strCache>
                <c:ptCount val="1"/>
                <c:pt idx="0">
                  <c:v>m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 - Tav. 5c'!$B$8:$F$8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 5c'!$B$9:$F$9</c:f>
              <c:numCache>
                <c:formatCode>General</c:formatCode>
                <c:ptCount val="5"/>
                <c:pt idx="0">
                  <c:v>30.7</c:v>
                </c:pt>
                <c:pt idx="1">
                  <c:v>30.2</c:v>
                </c:pt>
                <c:pt idx="2">
                  <c:v>31.7</c:v>
                </c:pt>
                <c:pt idx="3">
                  <c:v>29.3</c:v>
                </c:pt>
                <c:pt idx="4">
                  <c:v>29.7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0-4A44-8F31-C1554F332BF3}"/>
            </c:ext>
          </c:extLst>
        </c:ser>
        <c:ser>
          <c:idx val="1"/>
          <c:order val="1"/>
          <c:tx>
            <c:strRef>
              <c:f>'LCTV - Tav. 5c'!$A$10</c:f>
              <c:strCache>
                <c:ptCount val="1"/>
                <c:pt idx="0">
                  <c:v>f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 - Tav. 5c'!$B$8:$F$8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 5c'!$B$10:$F$10</c:f>
              <c:numCache>
                <c:formatCode>General</c:formatCode>
                <c:ptCount val="5"/>
                <c:pt idx="0">
                  <c:v>42.9</c:v>
                </c:pt>
                <c:pt idx="1">
                  <c:v>41.4</c:v>
                </c:pt>
                <c:pt idx="2">
                  <c:v>43.3</c:v>
                </c:pt>
                <c:pt idx="3">
                  <c:v>42.1</c:v>
                </c:pt>
                <c:pt idx="4">
                  <c:v>42.1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B0-4A44-8F31-C1554F332BF3}"/>
            </c:ext>
          </c:extLst>
        </c:ser>
        <c:ser>
          <c:idx val="2"/>
          <c:order val="2"/>
          <c:tx>
            <c:strRef>
              <c:f>'LCTV - Tav. 5c'!$A$11</c:f>
              <c:strCache>
                <c:ptCount val="1"/>
                <c:pt idx="0">
                  <c:v>tot.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'LCTV - Tav. 5c'!$B$8:$F$8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 5c'!$B$11:$F$11</c:f>
              <c:numCache>
                <c:formatCode>General</c:formatCode>
                <c:ptCount val="5"/>
                <c:pt idx="0">
                  <c:v>36.9</c:v>
                </c:pt>
                <c:pt idx="1">
                  <c:v>35.9</c:v>
                </c:pt>
                <c:pt idx="2">
                  <c:v>37.6</c:v>
                </c:pt>
                <c:pt idx="3">
                  <c:v>35.700000000000003</c:v>
                </c:pt>
                <c:pt idx="4">
                  <c:v>35.9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B0-4A44-8F31-C1554F332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304832"/>
        <c:axId val="127306368"/>
      </c:lineChart>
      <c:catAx>
        <c:axId val="12730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7306368"/>
        <c:crosses val="autoZero"/>
        <c:auto val="1"/>
        <c:lblAlgn val="ctr"/>
        <c:lblOffset val="100"/>
        <c:noMultiLvlLbl val="0"/>
      </c:catAx>
      <c:valAx>
        <c:axId val="127306368"/>
        <c:scaling>
          <c:orientation val="minMax"/>
          <c:max val="45"/>
          <c:min val="25"/>
        </c:scaling>
        <c:delete val="0"/>
        <c:axPos val="l"/>
        <c:numFmt formatCode="General" sourceLinked="1"/>
        <c:majorTickMark val="none"/>
        <c:minorTickMark val="none"/>
        <c:tickLblPos val="nextTo"/>
        <c:crossAx val="127304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it-IT"/>
          </a:p>
        </c:txPr>
      </c:dTable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it-IT" sz="120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Tasso di inattività (15-29</a:t>
            </a:r>
            <a:r>
              <a:rPr lang="it-IT" sz="1200" baseline="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 anni) per genere in provincia di Ravenna.</a:t>
            </a:r>
          </a:p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it-IT" sz="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Anni 2018-2022. Valori percentuali</a:t>
            </a:r>
            <a:r>
              <a:rPr lang="it-IT" sz="1200" baseline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.</a:t>
            </a:r>
            <a:endParaRPr lang="it-IT" sz="120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'LCTV - Tav. 5c'!$A$39</c:f>
              <c:strCache>
                <c:ptCount val="1"/>
                <c:pt idx="0">
                  <c:v>m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 - Tav. 5c'!$B$38:$F$38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 5c'!$B$39:$F$39</c:f>
              <c:numCache>
                <c:formatCode>General</c:formatCode>
                <c:ptCount val="5"/>
                <c:pt idx="0">
                  <c:v>52.8</c:v>
                </c:pt>
                <c:pt idx="1">
                  <c:v>57</c:v>
                </c:pt>
                <c:pt idx="2">
                  <c:v>53.4</c:v>
                </c:pt>
                <c:pt idx="3">
                  <c:v>50.6</c:v>
                </c:pt>
                <c:pt idx="4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C-4F7C-974A-32892F39C219}"/>
            </c:ext>
          </c:extLst>
        </c:ser>
        <c:ser>
          <c:idx val="1"/>
          <c:order val="1"/>
          <c:tx>
            <c:strRef>
              <c:f>'LCTV - Tav. 5c'!$A$40</c:f>
              <c:strCache>
                <c:ptCount val="1"/>
                <c:pt idx="0">
                  <c:v>f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 - Tav. 5c'!$B$38:$F$38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 5c'!$B$40:$F$40</c:f>
              <c:numCache>
                <c:formatCode>General</c:formatCode>
                <c:ptCount val="5"/>
                <c:pt idx="0">
                  <c:v>58.5</c:v>
                </c:pt>
                <c:pt idx="1">
                  <c:v>56.9</c:v>
                </c:pt>
                <c:pt idx="2">
                  <c:v>64.900000000000006</c:v>
                </c:pt>
                <c:pt idx="3">
                  <c:v>57.9</c:v>
                </c:pt>
                <c:pt idx="4">
                  <c:v>60.3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C-4F7C-974A-32892F39C219}"/>
            </c:ext>
          </c:extLst>
        </c:ser>
        <c:ser>
          <c:idx val="2"/>
          <c:order val="2"/>
          <c:tx>
            <c:strRef>
              <c:f>'LCTV - Tav. 5c'!$A$41</c:f>
              <c:strCache>
                <c:ptCount val="1"/>
                <c:pt idx="0">
                  <c:v>tot.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'LCTV - Tav. 5c'!$B$38:$F$38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 5c'!$B$41:$F$41</c:f>
              <c:numCache>
                <c:formatCode>General</c:formatCode>
                <c:ptCount val="5"/>
                <c:pt idx="0">
                  <c:v>56.1</c:v>
                </c:pt>
                <c:pt idx="1">
                  <c:v>54.5</c:v>
                </c:pt>
                <c:pt idx="2">
                  <c:v>55.2</c:v>
                </c:pt>
                <c:pt idx="3">
                  <c:v>52.9</c:v>
                </c:pt>
                <c:pt idx="4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9C-4F7C-974A-32892F39C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317120"/>
        <c:axId val="127318656"/>
      </c:lineChart>
      <c:catAx>
        <c:axId val="12731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7318656"/>
        <c:crosses val="autoZero"/>
        <c:auto val="1"/>
        <c:lblAlgn val="ctr"/>
        <c:lblOffset val="100"/>
        <c:noMultiLvlLbl val="0"/>
      </c:catAx>
      <c:valAx>
        <c:axId val="127318656"/>
        <c:scaling>
          <c:orientation val="minMax"/>
          <c:max val="65"/>
          <c:min val="45"/>
        </c:scaling>
        <c:delete val="0"/>
        <c:axPos val="l"/>
        <c:numFmt formatCode="General" sourceLinked="1"/>
        <c:majorTickMark val="none"/>
        <c:minorTickMark val="none"/>
        <c:tickLblPos val="nextTo"/>
        <c:crossAx val="1273171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it-IT"/>
          </a:p>
        </c:txPr>
      </c:dTable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200" b="1" i="0" u="none" strike="noStrike" baseline="0">
                <a:solidFill>
                  <a:schemeClr val="tx2"/>
                </a:solidFill>
                <a:effectLst/>
              </a:rPr>
              <a:t>Saldo attivazioni – cessazioni dei rapporti di lavoro dipendente per genere in provincia di Ravenna, periodo 2018-2022 (valori assoluti).</a:t>
            </a:r>
            <a:endParaRPr lang="it-IT" sz="1200">
              <a:solidFill>
                <a:schemeClr val="tx2"/>
              </a:solidFill>
            </a:endParaRPr>
          </a:p>
        </c:rich>
      </c:tx>
      <c:overlay val="0"/>
      <c:spPr>
        <a:solidFill>
          <a:schemeClr val="bg1"/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'LCTV - Tav. 6a'!$A$74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'LCTV - Tav. 6a'!$H$73:$J$73</c:f>
              <c:strCache>
                <c:ptCount val="3"/>
                <c:pt idx="0">
                  <c:v>Maschi</c:v>
                </c:pt>
                <c:pt idx="1">
                  <c:v>Femmine</c:v>
                </c:pt>
                <c:pt idx="2">
                  <c:v>Totale (a)</c:v>
                </c:pt>
              </c:strCache>
            </c:strRef>
          </c:cat>
          <c:val>
            <c:numRef>
              <c:f>'LCTV - Tav. 6a'!$H$74:$J$74</c:f>
              <c:numCache>
                <c:formatCode>#,##0</c:formatCode>
                <c:ptCount val="3"/>
                <c:pt idx="0">
                  <c:v>1237</c:v>
                </c:pt>
                <c:pt idx="1">
                  <c:v>808</c:v>
                </c:pt>
                <c:pt idx="2">
                  <c:v>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91-47A8-8A5C-A266B082D711}"/>
            </c:ext>
          </c:extLst>
        </c:ser>
        <c:ser>
          <c:idx val="1"/>
          <c:order val="1"/>
          <c:tx>
            <c:strRef>
              <c:f>'LCTV - Tav. 6a'!$A$75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'LCTV - Tav. 6a'!$H$73:$J$73</c:f>
              <c:strCache>
                <c:ptCount val="3"/>
                <c:pt idx="0">
                  <c:v>Maschi</c:v>
                </c:pt>
                <c:pt idx="1">
                  <c:v>Femmine</c:v>
                </c:pt>
                <c:pt idx="2">
                  <c:v>Totale (a)</c:v>
                </c:pt>
              </c:strCache>
            </c:strRef>
          </c:cat>
          <c:val>
            <c:numRef>
              <c:f>'LCTV - Tav. 6a'!$H$75:$J$75</c:f>
              <c:numCache>
                <c:formatCode>#,##0</c:formatCode>
                <c:ptCount val="3"/>
                <c:pt idx="0">
                  <c:v>1097</c:v>
                </c:pt>
                <c:pt idx="1">
                  <c:v>798</c:v>
                </c:pt>
                <c:pt idx="2">
                  <c:v>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91-47A8-8A5C-A266B082D711}"/>
            </c:ext>
          </c:extLst>
        </c:ser>
        <c:ser>
          <c:idx val="2"/>
          <c:order val="2"/>
          <c:tx>
            <c:strRef>
              <c:f>'LCTV - Tav. 6a'!$A$76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'LCTV - Tav. 6a'!$H$73:$J$73</c:f>
              <c:strCache>
                <c:ptCount val="3"/>
                <c:pt idx="0">
                  <c:v>Maschi</c:v>
                </c:pt>
                <c:pt idx="1">
                  <c:v>Femmine</c:v>
                </c:pt>
                <c:pt idx="2">
                  <c:v>Totale (a)</c:v>
                </c:pt>
              </c:strCache>
            </c:strRef>
          </c:cat>
          <c:val>
            <c:numRef>
              <c:f>'LCTV - Tav. 6a'!$H$76:$J$76</c:f>
              <c:numCache>
                <c:formatCode>#,##0</c:formatCode>
                <c:ptCount val="3"/>
                <c:pt idx="0">
                  <c:v>445</c:v>
                </c:pt>
                <c:pt idx="1">
                  <c:v>320</c:v>
                </c:pt>
                <c:pt idx="2">
                  <c:v>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91-47A8-8A5C-A266B082D711}"/>
            </c:ext>
          </c:extLst>
        </c:ser>
        <c:ser>
          <c:idx val="3"/>
          <c:order val="3"/>
          <c:tx>
            <c:strRef>
              <c:f>'LCTV - Tav. 6a'!$A$77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'LCTV - Tav. 6a'!$H$73:$J$73</c:f>
              <c:strCache>
                <c:ptCount val="3"/>
                <c:pt idx="0">
                  <c:v>Maschi</c:v>
                </c:pt>
                <c:pt idx="1">
                  <c:v>Femmine</c:v>
                </c:pt>
                <c:pt idx="2">
                  <c:v>Totale (a)</c:v>
                </c:pt>
              </c:strCache>
            </c:strRef>
          </c:cat>
          <c:val>
            <c:numRef>
              <c:f>'LCTV - Tav. 6a'!$H$77:$J$77</c:f>
              <c:numCache>
                <c:formatCode>#,##0</c:formatCode>
                <c:ptCount val="3"/>
                <c:pt idx="0">
                  <c:v>1791</c:v>
                </c:pt>
                <c:pt idx="1">
                  <c:v>1461</c:v>
                </c:pt>
                <c:pt idx="2">
                  <c:v>3252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91-47A8-8A5C-A266B082D711}"/>
            </c:ext>
          </c:extLst>
        </c:ser>
        <c:ser>
          <c:idx val="4"/>
          <c:order val="4"/>
          <c:tx>
            <c:strRef>
              <c:f>'LCTV - Tav. 6a'!$A$78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'LCTV - Tav. 6a'!$H$73:$J$73</c:f>
              <c:strCache>
                <c:ptCount val="3"/>
                <c:pt idx="0">
                  <c:v>Maschi</c:v>
                </c:pt>
                <c:pt idx="1">
                  <c:v>Femmine</c:v>
                </c:pt>
                <c:pt idx="2">
                  <c:v>Totale (a)</c:v>
                </c:pt>
              </c:strCache>
            </c:strRef>
          </c:cat>
          <c:val>
            <c:numRef>
              <c:f>'LCTV - Tav. 6a'!$H$78:$J$78</c:f>
              <c:numCache>
                <c:formatCode>#,##0</c:formatCode>
                <c:ptCount val="3"/>
                <c:pt idx="0">
                  <c:v>815</c:v>
                </c:pt>
                <c:pt idx="1">
                  <c:v>795</c:v>
                </c:pt>
                <c:pt idx="2">
                  <c:v>1610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91-47A8-8A5C-A266B082D71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7375232"/>
        <c:axId val="127376768"/>
      </c:barChart>
      <c:catAx>
        <c:axId val="12737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it-IT"/>
          </a:p>
        </c:txPr>
        <c:crossAx val="127376768"/>
        <c:crosses val="autoZero"/>
        <c:auto val="1"/>
        <c:lblAlgn val="ctr"/>
        <c:lblOffset val="100"/>
        <c:noMultiLvlLbl val="0"/>
      </c:catAx>
      <c:valAx>
        <c:axId val="127376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27375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136023</xdr:rowOff>
    </xdr:from>
    <xdr:ext cx="5195973" cy="2016627"/>
    <xdr:sp macro="" textlink="">
      <xdr:nvSpPr>
        <xdr:cNvPr id="2" name="Rettangolo 1">
          <a:extLst>
            <a:ext uri="{FF2B5EF4-FFF2-40B4-BE49-F238E27FC236}">
              <a16:creationId xmlns:a16="http://schemas.microsoft.com/office/drawing/2014/main" id="{3C3DBE11-AE5D-C3D3-375C-013D66F265F7}"/>
            </a:ext>
          </a:extLst>
        </xdr:cNvPr>
        <xdr:cNvSpPr/>
      </xdr:nvSpPr>
      <xdr:spPr>
        <a:xfrm>
          <a:off x="95250" y="136023"/>
          <a:ext cx="5195973" cy="201662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it-IT" sz="40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tx1"/>
              </a:solidFill>
              <a:effectLst/>
            </a:rPr>
            <a:t>Allegato statistico</a:t>
          </a:r>
        </a:p>
        <a:p>
          <a:pPr algn="ctr"/>
          <a:r>
            <a:rPr lang="it-IT" sz="2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al</a:t>
          </a:r>
          <a:r>
            <a:rPr lang="it-IT" sz="2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volume</a:t>
          </a:r>
        </a:p>
        <a:p>
          <a:pPr algn="ctr"/>
          <a:r>
            <a:rPr lang="it-IT" sz="4000" b="1" cap="none" spc="0" baseline="0">
              <a:ln w="22225">
                <a:solidFill>
                  <a:srgbClr val="C00000"/>
                </a:solidFill>
                <a:prstDash val="solid"/>
              </a:ln>
              <a:solidFill>
                <a:srgbClr val="C00000"/>
              </a:solidFill>
              <a:effectLst/>
            </a:rPr>
            <a:t>EDUCARE ALLA PARITA'</a:t>
          </a:r>
        </a:p>
        <a:p>
          <a:pPr algn="ctr"/>
          <a:endParaRPr lang="it-IT" sz="4000" b="1" cap="none" spc="0" baseline="0">
            <a:ln w="22225">
              <a:solidFill>
                <a:srgbClr val="C00000"/>
              </a:solidFill>
              <a:prstDash val="solid"/>
            </a:ln>
            <a:solidFill>
              <a:srgbClr val="C00000"/>
            </a:solidFill>
            <a:effectLst/>
          </a:endParaRPr>
        </a:p>
        <a:p>
          <a:pPr algn="ctr"/>
          <a:endParaRPr lang="it-IT" sz="3200" b="1" cap="none" spc="0">
            <a:ln w="22225">
              <a:solidFill>
                <a:srgbClr val="FF0000"/>
              </a:solidFill>
              <a:prstDash val="solid"/>
            </a:ln>
            <a:solidFill>
              <a:srgbClr val="FF0000"/>
            </a:solidFill>
            <a:effectLst/>
          </a:endParaRPr>
        </a:p>
        <a:p>
          <a:pPr algn="ctr"/>
          <a:endParaRPr lang="it-IT" sz="4000" b="1" cap="none" spc="0">
            <a:ln w="22225">
              <a:solidFill>
                <a:schemeClr val="accent2"/>
              </a:solidFill>
              <a:prstDash val="solid"/>
            </a:ln>
            <a:solidFill>
              <a:schemeClr val="tx1"/>
            </a:solidFill>
            <a:effectLst/>
          </a:endParaRPr>
        </a:p>
      </xdr:txBody>
    </xdr:sp>
    <xdr:clientData/>
  </xdr:oneCellAnchor>
  <xdr:twoCellAnchor editAs="oneCell">
    <xdr:from>
      <xdr:col>0</xdr:col>
      <xdr:colOff>104775</xdr:colOff>
      <xdr:row>11</xdr:row>
      <xdr:rowOff>114300</xdr:rowOff>
    </xdr:from>
    <xdr:to>
      <xdr:col>8</xdr:col>
      <xdr:colOff>607080</xdr:colOff>
      <xdr:row>47</xdr:row>
      <xdr:rowOff>164597</xdr:rowOff>
    </xdr:to>
    <xdr:pic>
      <xdr:nvPicPr>
        <xdr:cNvPr id="7" name="Immagine 6" descr="Immagine che contiene testo, software, schermata, Software multimediale&#10;&#10;Descrizione generata automaticamente">
          <a:extLst>
            <a:ext uri="{FF2B5EF4-FFF2-40B4-BE49-F238E27FC236}">
              <a16:creationId xmlns:a16="http://schemas.microsoft.com/office/drawing/2014/main" id="{C07F39D8-886C-457F-93D0-EC09975807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2477" t="19076" r="28711" b="7210"/>
        <a:stretch/>
      </xdr:blipFill>
      <xdr:spPr>
        <a:xfrm>
          <a:off x="104775" y="2209800"/>
          <a:ext cx="5379105" cy="67749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</xdr:colOff>
      <xdr:row>35</xdr:row>
      <xdr:rowOff>185737</xdr:rowOff>
    </xdr:from>
    <xdr:to>
      <xdr:col>19</xdr:col>
      <xdr:colOff>714374</xdr:colOff>
      <xdr:row>50</xdr:row>
      <xdr:rowOff>33337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31749</xdr:colOff>
      <xdr:row>3</xdr:row>
      <xdr:rowOff>33336</xdr:rowOff>
    </xdr:from>
    <xdr:to>
      <xdr:col>12</xdr:col>
      <xdr:colOff>571499</xdr:colOff>
      <xdr:row>17</xdr:row>
      <xdr:rowOff>63500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33337</xdr:rowOff>
    </xdr:from>
    <xdr:to>
      <xdr:col>10</xdr:col>
      <xdr:colOff>571501</xdr:colOff>
      <xdr:row>23</xdr:row>
      <xdr:rowOff>127001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33337</xdr:rowOff>
    </xdr:from>
    <xdr:to>
      <xdr:col>16</xdr:col>
      <xdr:colOff>0</xdr:colOff>
      <xdr:row>23</xdr:row>
      <xdr:rowOff>127001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33336</xdr:rowOff>
    </xdr:from>
    <xdr:to>
      <xdr:col>16</xdr:col>
      <xdr:colOff>0</xdr:colOff>
      <xdr:row>25</xdr:row>
      <xdr:rowOff>133349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33336</xdr:rowOff>
    </xdr:from>
    <xdr:to>
      <xdr:col>16</xdr:col>
      <xdr:colOff>0</xdr:colOff>
      <xdr:row>25</xdr:row>
      <xdr:rowOff>133349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43</xdr:row>
      <xdr:rowOff>142875</xdr:rowOff>
    </xdr:from>
    <xdr:to>
      <xdr:col>5</xdr:col>
      <xdr:colOff>644325</xdr:colOff>
      <xdr:row>62</xdr:row>
      <xdr:rowOff>123375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F58BB518-78C5-6EEB-DB95-187F1C5D4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165101</xdr:rowOff>
    </xdr:from>
    <xdr:to>
      <xdr:col>5</xdr:col>
      <xdr:colOff>647500</xdr:colOff>
      <xdr:row>42</xdr:row>
      <xdr:rowOff>145601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4A5ECD61-4AF3-5EEF-CEBF-4F46BD8EB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174625</xdr:colOff>
      <xdr:row>86</xdr:row>
      <xdr:rowOff>47624</xdr:rowOff>
    </xdr:from>
    <xdr:to>
      <xdr:col>5</xdr:col>
      <xdr:colOff>818950</xdr:colOff>
      <xdr:row>105</xdr:row>
      <xdr:rowOff>100124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A8FE4471-82DB-8D88-33C1-B1B39E84E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95250</xdr:colOff>
      <xdr:row>199</xdr:row>
      <xdr:rowOff>0</xdr:rowOff>
    </xdr:from>
    <xdr:to>
      <xdr:col>5</xdr:col>
      <xdr:colOff>743250</xdr:colOff>
      <xdr:row>217</xdr:row>
      <xdr:rowOff>171000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911BF64F-736E-5CD4-DBAF-2F111BDB2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</xdr:colOff>
      <xdr:row>220</xdr:row>
      <xdr:rowOff>9525</xdr:rowOff>
    </xdr:from>
    <xdr:to>
      <xdr:col>5</xdr:col>
      <xdr:colOff>676575</xdr:colOff>
      <xdr:row>238</xdr:row>
      <xdr:rowOff>180525</xdr:rowOff>
    </xdr:to>
    <xdr:graphicFrame macro="">
      <xdr:nvGraphicFramePr>
        <xdr:cNvPr id="12" name="Grafico 11">
          <a:extLst>
            <a:ext uri="{FF2B5EF4-FFF2-40B4-BE49-F238E27FC236}">
              <a16:creationId xmlns:a16="http://schemas.microsoft.com/office/drawing/2014/main" id="{D16281FB-C503-2514-4F7F-1328EE535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0.13007</cdr:x>
      <cdr:y>0.23346</cdr:y>
    </cdr:from>
    <cdr:to>
      <cdr:x>0.26619</cdr:x>
      <cdr:y>0.28966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682625" y="857251"/>
          <a:ext cx="714375" cy="206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  <cdr:relSizeAnchor xmlns:cdr="http://schemas.openxmlformats.org/drawingml/2006/chartDrawing">
    <cdr:from>
      <cdr:x>0.10285</cdr:x>
      <cdr:y>0.29831</cdr:y>
    </cdr:from>
    <cdr:to>
      <cdr:x>0.22384</cdr:x>
      <cdr:y>0.38045</cdr:y>
    </cdr:to>
    <cdr:sp macro="" textlink="">
      <cdr:nvSpPr>
        <cdr:cNvPr id="3" name="CasellaDiTesto 2"/>
        <cdr:cNvSpPr txBox="1"/>
      </cdr:nvSpPr>
      <cdr:spPr>
        <a:xfrm xmlns:a="http://schemas.openxmlformats.org/drawingml/2006/main">
          <a:off x="539750" y="1095376"/>
          <a:ext cx="635000" cy="3016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t-IT" sz="1100">
              <a:solidFill>
                <a:sysClr val="windowText" lastClr="000000"/>
              </a:solidFill>
            </a:rPr>
            <a:t>DONNE</a:t>
          </a:r>
        </a:p>
      </cdr:txBody>
    </cdr:sp>
  </cdr:relSizeAnchor>
  <cdr:relSizeAnchor xmlns:cdr="http://schemas.openxmlformats.org/drawingml/2006/chartDrawing">
    <cdr:from>
      <cdr:x>0.37207</cdr:x>
      <cdr:y>0.62687</cdr:y>
    </cdr:from>
    <cdr:to>
      <cdr:x>0.50516</cdr:x>
      <cdr:y>0.70901</cdr:y>
    </cdr:to>
    <cdr:sp macro="" textlink="">
      <cdr:nvSpPr>
        <cdr:cNvPr id="4" name="CasellaDiTesto 3"/>
        <cdr:cNvSpPr txBox="1"/>
      </cdr:nvSpPr>
      <cdr:spPr>
        <a:xfrm xmlns:a="http://schemas.openxmlformats.org/drawingml/2006/main">
          <a:off x="1952626" y="2301876"/>
          <a:ext cx="698500" cy="3016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100"/>
            <a:t>UOMINI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43</xdr:row>
      <xdr:rowOff>142875</xdr:rowOff>
    </xdr:from>
    <xdr:to>
      <xdr:col>5</xdr:col>
      <xdr:colOff>644325</xdr:colOff>
      <xdr:row>62</xdr:row>
      <xdr:rowOff>123375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431D44B-D715-418B-8D68-27B4D670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23</xdr:row>
      <xdr:rowOff>165101</xdr:rowOff>
    </xdr:from>
    <xdr:to>
      <xdr:col>5</xdr:col>
      <xdr:colOff>676075</xdr:colOff>
      <xdr:row>42</xdr:row>
      <xdr:rowOff>145601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3C68D5A7-D2EB-4A5D-AE8C-9F7F0B609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174625</xdr:colOff>
      <xdr:row>86</xdr:row>
      <xdr:rowOff>47624</xdr:rowOff>
    </xdr:from>
    <xdr:to>
      <xdr:col>5</xdr:col>
      <xdr:colOff>818950</xdr:colOff>
      <xdr:row>105</xdr:row>
      <xdr:rowOff>100124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14F945A3-E97B-4B91-842E-4136AE100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95250</xdr:colOff>
      <xdr:row>199</xdr:row>
      <xdr:rowOff>0</xdr:rowOff>
    </xdr:from>
    <xdr:to>
      <xdr:col>5</xdr:col>
      <xdr:colOff>819500</xdr:colOff>
      <xdr:row>218</xdr:row>
      <xdr:rowOff>52500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BCE5EB57-0907-4967-B523-821876F45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95250</xdr:colOff>
      <xdr:row>199</xdr:row>
      <xdr:rowOff>0</xdr:rowOff>
    </xdr:from>
    <xdr:to>
      <xdr:col>13</xdr:col>
      <xdr:colOff>1031874</xdr:colOff>
      <xdr:row>218</xdr:row>
      <xdr:rowOff>52500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EDBD1B8B-7B20-403D-8FE5-FCA942EF1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0.13007</cdr:x>
      <cdr:y>0.23346</cdr:y>
    </cdr:from>
    <cdr:to>
      <cdr:x>0.26619</cdr:x>
      <cdr:y>0.28966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682625" y="857251"/>
          <a:ext cx="714375" cy="206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  <cdr:relSizeAnchor xmlns:cdr="http://schemas.openxmlformats.org/drawingml/2006/chartDrawing">
    <cdr:from>
      <cdr:x>0.10285</cdr:x>
      <cdr:y>0.29831</cdr:y>
    </cdr:from>
    <cdr:to>
      <cdr:x>0.22384</cdr:x>
      <cdr:y>0.38045</cdr:y>
    </cdr:to>
    <cdr:sp macro="" textlink="">
      <cdr:nvSpPr>
        <cdr:cNvPr id="3" name="CasellaDiTesto 2"/>
        <cdr:cNvSpPr txBox="1"/>
      </cdr:nvSpPr>
      <cdr:spPr>
        <a:xfrm xmlns:a="http://schemas.openxmlformats.org/drawingml/2006/main">
          <a:off x="539750" y="1095376"/>
          <a:ext cx="635000" cy="3016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t-IT" sz="1100">
              <a:solidFill>
                <a:sysClr val="windowText" lastClr="000000"/>
              </a:solidFill>
            </a:rPr>
            <a:t>DONNE</a:t>
          </a:r>
        </a:p>
      </cdr:txBody>
    </cdr:sp>
  </cdr:relSizeAnchor>
  <cdr:relSizeAnchor xmlns:cdr="http://schemas.openxmlformats.org/drawingml/2006/chartDrawing">
    <cdr:from>
      <cdr:x>0.37207</cdr:x>
      <cdr:y>0.62687</cdr:y>
    </cdr:from>
    <cdr:to>
      <cdr:x>0.50516</cdr:x>
      <cdr:y>0.70901</cdr:y>
    </cdr:to>
    <cdr:sp macro="" textlink="">
      <cdr:nvSpPr>
        <cdr:cNvPr id="4" name="CasellaDiTesto 3"/>
        <cdr:cNvSpPr txBox="1"/>
      </cdr:nvSpPr>
      <cdr:spPr>
        <a:xfrm xmlns:a="http://schemas.openxmlformats.org/drawingml/2006/main">
          <a:off x="1952626" y="2301876"/>
          <a:ext cx="698500" cy="3016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100"/>
            <a:t>UOMINI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180975</xdr:rowOff>
    </xdr:from>
    <xdr:to>
      <xdr:col>5</xdr:col>
      <xdr:colOff>1019175</xdr:colOff>
      <xdr:row>63</xdr:row>
      <xdr:rowOff>114376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15100"/>
          <a:ext cx="8591550" cy="52674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5</xdr:col>
      <xdr:colOff>1038225</xdr:colOff>
      <xdr:row>194</xdr:row>
      <xdr:rowOff>123825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587373</xdr:colOff>
      <xdr:row>7</xdr:row>
      <xdr:rowOff>36830</xdr:rowOff>
    </xdr:from>
    <xdr:to>
      <xdr:col>16</xdr:col>
      <xdr:colOff>378123</xdr:colOff>
      <xdr:row>18</xdr:row>
      <xdr:rowOff>112580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E2386194-301D-4B95-90D2-004D0EF0A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562610</xdr:colOff>
      <xdr:row>28</xdr:row>
      <xdr:rowOff>173355</xdr:rowOff>
    </xdr:from>
    <xdr:to>
      <xdr:col>16</xdr:col>
      <xdr:colOff>353360</xdr:colOff>
      <xdr:row>41</xdr:row>
      <xdr:rowOff>137980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40EF2182-CC01-CE4D-93BB-B96A12BD3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10</xdr:row>
      <xdr:rowOff>33336</xdr:rowOff>
    </xdr:from>
    <xdr:to>
      <xdr:col>16</xdr:col>
      <xdr:colOff>0</xdr:colOff>
      <xdr:row>22</xdr:row>
      <xdr:rowOff>133349</xdr:rowOff>
    </xdr:to>
    <xdr:graphicFrame macro="">
      <xdr:nvGraphicFramePr>
        <xdr:cNvPr id="14" name="Grafico 1">
          <a:extLst>
            <a:ext uri="{FF2B5EF4-FFF2-40B4-BE49-F238E27FC236}">
              <a16:creationId xmlns:a16="http://schemas.microsoft.com/office/drawing/2014/main" id="{D66566BE-453A-4DE2-A4B5-9C468788A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10</xdr:row>
      <xdr:rowOff>33336</xdr:rowOff>
    </xdr:from>
    <xdr:to>
      <xdr:col>16</xdr:col>
      <xdr:colOff>0</xdr:colOff>
      <xdr:row>22</xdr:row>
      <xdr:rowOff>133349</xdr:rowOff>
    </xdr:to>
    <xdr:graphicFrame macro="">
      <xdr:nvGraphicFramePr>
        <xdr:cNvPr id="37" name="Grafico 1">
          <a:extLst>
            <a:ext uri="{FF2B5EF4-FFF2-40B4-BE49-F238E27FC236}">
              <a16:creationId xmlns:a16="http://schemas.microsoft.com/office/drawing/2014/main" id="{BFCF2093-3300-41DC-BD6B-D62085B90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34</xdr:row>
      <xdr:rowOff>190499</xdr:rowOff>
    </xdr:from>
    <xdr:to>
      <xdr:col>5</xdr:col>
      <xdr:colOff>1038226</xdr:colOff>
      <xdr:row>62</xdr:row>
      <xdr:rowOff>66674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12382</xdr:rowOff>
    </xdr:from>
    <xdr:to>
      <xdr:col>8</xdr:col>
      <xdr:colOff>304800</xdr:colOff>
      <xdr:row>27</xdr:row>
      <xdr:rowOff>88582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42</xdr:row>
      <xdr:rowOff>14287</xdr:rowOff>
    </xdr:from>
    <xdr:to>
      <xdr:col>8</xdr:col>
      <xdr:colOff>333375</xdr:colOff>
      <xdr:row>56</xdr:row>
      <xdr:rowOff>90487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14</xdr:row>
      <xdr:rowOff>14287</xdr:rowOff>
    </xdr:from>
    <xdr:to>
      <xdr:col>8</xdr:col>
      <xdr:colOff>333375</xdr:colOff>
      <xdr:row>28</xdr:row>
      <xdr:rowOff>90487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44</xdr:row>
      <xdr:rowOff>14287</xdr:rowOff>
    </xdr:from>
    <xdr:to>
      <xdr:col>8</xdr:col>
      <xdr:colOff>333375</xdr:colOff>
      <xdr:row>58</xdr:row>
      <xdr:rowOff>90487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13</xdr:row>
      <xdr:rowOff>14287</xdr:rowOff>
    </xdr:from>
    <xdr:to>
      <xdr:col>7</xdr:col>
      <xdr:colOff>333375</xdr:colOff>
      <xdr:row>27</xdr:row>
      <xdr:rowOff>90487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44</xdr:row>
      <xdr:rowOff>14287</xdr:rowOff>
    </xdr:from>
    <xdr:to>
      <xdr:col>7</xdr:col>
      <xdr:colOff>333375</xdr:colOff>
      <xdr:row>58</xdr:row>
      <xdr:rowOff>90487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88</xdr:row>
      <xdr:rowOff>119062</xdr:rowOff>
    </xdr:from>
    <xdr:to>
      <xdr:col>6</xdr:col>
      <xdr:colOff>800100</xdr:colOff>
      <xdr:row>105</xdr:row>
      <xdr:rowOff>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8F85811-459C-4F51-9F87-1D0C92058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26</xdr:row>
      <xdr:rowOff>71435</xdr:rowOff>
    </xdr:from>
    <xdr:to>
      <xdr:col>3</xdr:col>
      <xdr:colOff>0</xdr:colOff>
      <xdr:row>50</xdr:row>
      <xdr:rowOff>104774</xdr:rowOff>
    </xdr:to>
    <xdr:graphicFrame macro="">
      <xdr:nvGraphicFramePr>
        <xdr:cNvPr id="3" name="Grafico 2" title="Totale imprese e imprese femminili per settore. Valori percentuali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33337</xdr:rowOff>
    </xdr:from>
    <xdr:to>
      <xdr:col>15</xdr:col>
      <xdr:colOff>6349</xdr:colOff>
      <xdr:row>23</xdr:row>
      <xdr:rowOff>127001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dati.istruzione.it/opendata/opendata/catalog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070B1-BE58-4C14-837A-F56BE90EE2F2}">
  <dimension ref="A1:I50"/>
  <sheetViews>
    <sheetView tabSelected="1" zoomScaleNormal="100" workbookViewId="0">
      <selection activeCell="J1" sqref="J1"/>
    </sheetView>
  </sheetViews>
  <sheetFormatPr defaultRowHeight="15"/>
  <sheetData>
    <row r="1" spans="1:9">
      <c r="A1" s="752"/>
      <c r="B1" s="752"/>
      <c r="C1" s="752"/>
      <c r="D1" s="752"/>
      <c r="E1" s="752"/>
      <c r="F1" s="752"/>
      <c r="G1" s="752"/>
      <c r="H1" s="752"/>
      <c r="I1" s="752"/>
    </row>
    <row r="2" spans="1:9">
      <c r="A2" s="752"/>
      <c r="B2" s="752"/>
      <c r="C2" s="752"/>
      <c r="D2" s="752"/>
      <c r="E2" s="752"/>
      <c r="F2" s="752"/>
      <c r="G2" s="752"/>
      <c r="H2" s="752"/>
      <c r="I2" s="752"/>
    </row>
    <row r="3" spans="1:9">
      <c r="A3" s="752"/>
      <c r="B3" s="752"/>
      <c r="C3" s="752"/>
      <c r="D3" s="752"/>
      <c r="E3" s="752"/>
      <c r="F3" s="752"/>
      <c r="G3" s="752"/>
      <c r="H3" s="752"/>
      <c r="I3" s="752"/>
    </row>
    <row r="4" spans="1:9">
      <c r="A4" s="752"/>
      <c r="B4" s="752"/>
      <c r="C4" s="752"/>
      <c r="D4" s="752"/>
      <c r="E4" s="752"/>
      <c r="F4" s="752"/>
      <c r="G4" s="752"/>
      <c r="H4" s="752"/>
      <c r="I4" s="752"/>
    </row>
    <row r="5" spans="1:9">
      <c r="A5" s="752"/>
      <c r="B5" s="752"/>
      <c r="C5" s="752"/>
      <c r="D5" s="752"/>
      <c r="E5" s="752"/>
      <c r="F5" s="752"/>
      <c r="G5" s="752"/>
      <c r="H5" s="752"/>
      <c r="I5" s="752"/>
    </row>
    <row r="6" spans="1:9">
      <c r="A6" s="752"/>
      <c r="B6" s="752"/>
      <c r="C6" s="752"/>
      <c r="D6" s="752"/>
      <c r="E6" s="752"/>
      <c r="F6" s="752"/>
      <c r="G6" s="752"/>
      <c r="H6" s="752"/>
      <c r="I6" s="752"/>
    </row>
    <row r="7" spans="1:9">
      <c r="A7" s="752"/>
      <c r="B7" s="752"/>
      <c r="C7" s="752"/>
      <c r="D7" s="752"/>
      <c r="E7" s="752"/>
      <c r="F7" s="752"/>
      <c r="G7" s="752"/>
      <c r="H7" s="752"/>
      <c r="I7" s="752"/>
    </row>
    <row r="8" spans="1:9">
      <c r="A8" s="752"/>
      <c r="B8" s="752"/>
      <c r="C8" s="752"/>
      <c r="D8" s="752"/>
      <c r="E8" s="752"/>
      <c r="F8" s="752"/>
      <c r="G8" s="752"/>
      <c r="H8" s="752"/>
      <c r="I8" s="752"/>
    </row>
    <row r="9" spans="1:9">
      <c r="A9" s="752"/>
      <c r="B9" s="752"/>
      <c r="C9" s="752"/>
      <c r="D9" s="752"/>
      <c r="E9" s="752"/>
      <c r="F9" s="752"/>
      <c r="G9" s="752"/>
      <c r="H9" s="752"/>
      <c r="I9" s="752"/>
    </row>
    <row r="10" spans="1:9">
      <c r="A10" s="752"/>
      <c r="B10" s="752"/>
      <c r="C10" s="752"/>
      <c r="D10" s="752"/>
      <c r="E10" s="752"/>
      <c r="F10" s="752"/>
      <c r="G10" s="752"/>
      <c r="H10" s="752"/>
      <c r="I10" s="752"/>
    </row>
    <row r="11" spans="1:9">
      <c r="A11" s="752"/>
      <c r="B11" s="752"/>
      <c r="C11" s="752"/>
      <c r="D11" s="752"/>
      <c r="E11" s="752"/>
      <c r="F11" s="752"/>
      <c r="G11" s="752"/>
      <c r="H11" s="752"/>
      <c r="I11" s="752"/>
    </row>
    <row r="12" spans="1:9">
      <c r="A12" s="752"/>
      <c r="B12" s="752"/>
      <c r="C12" s="752"/>
      <c r="D12" s="752"/>
      <c r="E12" s="752"/>
      <c r="F12" s="752"/>
      <c r="G12" s="752"/>
      <c r="H12" s="752"/>
      <c r="I12" s="752"/>
    </row>
    <row r="13" spans="1:9">
      <c r="A13" s="752"/>
      <c r="B13" s="752"/>
      <c r="C13" s="752"/>
      <c r="D13" s="752"/>
      <c r="E13" s="752"/>
      <c r="F13" s="752"/>
      <c r="G13" s="752"/>
      <c r="H13" s="752"/>
      <c r="I13" s="752"/>
    </row>
    <row r="14" spans="1:9">
      <c r="A14" s="752"/>
      <c r="B14" s="752"/>
      <c r="C14" s="752"/>
      <c r="D14" s="752"/>
      <c r="E14" s="752"/>
      <c r="F14" s="752"/>
      <c r="G14" s="752"/>
      <c r="H14" s="752"/>
      <c r="I14" s="752"/>
    </row>
    <row r="15" spans="1:9">
      <c r="A15" s="752"/>
      <c r="B15" s="752"/>
      <c r="C15" s="752"/>
      <c r="D15" s="752"/>
      <c r="E15" s="752"/>
      <c r="F15" s="752"/>
      <c r="G15" s="752"/>
      <c r="H15" s="752"/>
      <c r="I15" s="752"/>
    </row>
    <row r="16" spans="1:9">
      <c r="A16" s="752"/>
      <c r="B16" s="752"/>
      <c r="C16" s="752"/>
      <c r="D16" s="752"/>
      <c r="E16" s="752"/>
      <c r="F16" s="752"/>
      <c r="G16" s="752"/>
      <c r="H16" s="752"/>
      <c r="I16" s="752"/>
    </row>
    <row r="17" spans="1:9">
      <c r="A17" s="752"/>
      <c r="B17" s="752"/>
      <c r="C17" s="752"/>
      <c r="D17" s="752"/>
      <c r="E17" s="752"/>
      <c r="F17" s="752"/>
      <c r="G17" s="752"/>
      <c r="H17" s="752"/>
      <c r="I17" s="752"/>
    </row>
    <row r="18" spans="1:9">
      <c r="A18" s="752"/>
      <c r="B18" s="752"/>
      <c r="C18" s="752"/>
      <c r="D18" s="752"/>
      <c r="E18" s="752"/>
      <c r="F18" s="752"/>
      <c r="G18" s="752"/>
      <c r="H18" s="752"/>
      <c r="I18" s="752"/>
    </row>
    <row r="19" spans="1:9">
      <c r="A19" s="752"/>
      <c r="B19" s="752"/>
      <c r="C19" s="752"/>
      <c r="D19" s="752"/>
      <c r="E19" s="752"/>
      <c r="F19" s="752"/>
      <c r="G19" s="752"/>
      <c r="H19" s="752"/>
      <c r="I19" s="752"/>
    </row>
    <row r="20" spans="1:9">
      <c r="A20" s="752"/>
      <c r="B20" s="752"/>
      <c r="C20" s="752"/>
      <c r="D20" s="752"/>
      <c r="E20" s="752"/>
      <c r="F20" s="752"/>
      <c r="G20" s="752"/>
      <c r="H20" s="752"/>
      <c r="I20" s="752"/>
    </row>
    <row r="21" spans="1:9">
      <c r="A21" s="752"/>
      <c r="B21" s="752"/>
      <c r="C21" s="752"/>
      <c r="D21" s="752"/>
      <c r="E21" s="752"/>
      <c r="F21" s="752"/>
      <c r="G21" s="752"/>
      <c r="H21" s="752"/>
      <c r="I21" s="752"/>
    </row>
    <row r="22" spans="1:9">
      <c r="A22" s="752"/>
      <c r="B22" s="752"/>
      <c r="C22" s="752"/>
      <c r="D22" s="752"/>
      <c r="E22" s="752"/>
      <c r="F22" s="752"/>
      <c r="G22" s="752"/>
      <c r="H22" s="752"/>
      <c r="I22" s="752"/>
    </row>
    <row r="23" spans="1:9">
      <c r="A23" s="752"/>
      <c r="B23" s="752"/>
      <c r="C23" s="752"/>
      <c r="D23" s="752"/>
      <c r="E23" s="752"/>
      <c r="F23" s="752"/>
      <c r="G23" s="752"/>
      <c r="H23" s="752"/>
      <c r="I23" s="752"/>
    </row>
    <row r="24" spans="1:9">
      <c r="A24" s="752"/>
      <c r="B24" s="752"/>
      <c r="C24" s="752"/>
      <c r="D24" s="752"/>
      <c r="E24" s="752"/>
      <c r="F24" s="752"/>
      <c r="G24" s="752"/>
      <c r="H24" s="752"/>
      <c r="I24" s="752"/>
    </row>
    <row r="25" spans="1:9">
      <c r="A25" s="752"/>
      <c r="B25" s="752"/>
      <c r="C25" s="752"/>
      <c r="D25" s="752"/>
      <c r="E25" s="752"/>
      <c r="F25" s="752"/>
      <c r="G25" s="752"/>
      <c r="H25" s="752"/>
      <c r="I25" s="752"/>
    </row>
    <row r="26" spans="1:9">
      <c r="A26" s="752"/>
      <c r="B26" s="752"/>
      <c r="C26" s="752"/>
      <c r="D26" s="752"/>
      <c r="E26" s="752"/>
      <c r="F26" s="752"/>
      <c r="G26" s="752"/>
      <c r="H26" s="752"/>
      <c r="I26" s="752"/>
    </row>
    <row r="27" spans="1:9">
      <c r="A27" s="752"/>
      <c r="B27" s="752"/>
      <c r="C27" s="752"/>
      <c r="D27" s="752"/>
      <c r="E27" s="752"/>
      <c r="F27" s="752"/>
      <c r="G27" s="752"/>
      <c r="H27" s="752"/>
      <c r="I27" s="752"/>
    </row>
    <row r="28" spans="1:9">
      <c r="A28" s="752"/>
      <c r="B28" s="752"/>
      <c r="C28" s="752"/>
      <c r="D28" s="752"/>
      <c r="E28" s="752"/>
      <c r="F28" s="752"/>
      <c r="G28" s="752"/>
      <c r="H28" s="752"/>
      <c r="I28" s="752"/>
    </row>
    <row r="29" spans="1:9">
      <c r="A29" s="752"/>
      <c r="B29" s="752"/>
      <c r="C29" s="752"/>
      <c r="D29" s="752"/>
      <c r="E29" s="752"/>
      <c r="F29" s="752"/>
      <c r="G29" s="752"/>
      <c r="H29" s="752"/>
      <c r="I29" s="752"/>
    </row>
    <row r="30" spans="1:9">
      <c r="A30" s="752"/>
      <c r="B30" s="752"/>
      <c r="C30" s="752"/>
      <c r="D30" s="752"/>
      <c r="E30" s="752"/>
      <c r="F30" s="752"/>
      <c r="G30" s="752"/>
      <c r="H30" s="752"/>
      <c r="I30" s="752"/>
    </row>
    <row r="31" spans="1:9">
      <c r="A31" s="752"/>
      <c r="B31" s="752"/>
      <c r="C31" s="752"/>
      <c r="D31" s="752"/>
      <c r="E31" s="752"/>
      <c r="F31" s="752"/>
      <c r="G31" s="752"/>
      <c r="H31" s="752"/>
      <c r="I31" s="752"/>
    </row>
    <row r="32" spans="1:9">
      <c r="A32" s="752"/>
      <c r="B32" s="752"/>
      <c r="C32" s="752"/>
      <c r="D32" s="752"/>
      <c r="E32" s="752"/>
      <c r="F32" s="752"/>
      <c r="G32" s="752"/>
      <c r="H32" s="752"/>
      <c r="I32" s="752"/>
    </row>
    <row r="33" spans="1:9">
      <c r="A33" s="752"/>
      <c r="B33" s="752"/>
      <c r="C33" s="752"/>
      <c r="D33" s="752"/>
      <c r="E33" s="752"/>
      <c r="F33" s="752"/>
      <c r="G33" s="752"/>
      <c r="H33" s="752"/>
      <c r="I33" s="752"/>
    </row>
    <row r="34" spans="1:9">
      <c r="A34" s="752"/>
      <c r="B34" s="752"/>
      <c r="C34" s="752"/>
      <c r="D34" s="752"/>
      <c r="E34" s="752"/>
      <c r="F34" s="752"/>
      <c r="G34" s="752"/>
      <c r="H34" s="752"/>
      <c r="I34" s="752"/>
    </row>
    <row r="35" spans="1:9">
      <c r="A35" s="752"/>
      <c r="B35" s="752"/>
      <c r="C35" s="752"/>
      <c r="D35" s="752"/>
      <c r="E35" s="752"/>
      <c r="F35" s="752"/>
      <c r="G35" s="752"/>
      <c r="H35" s="752"/>
      <c r="I35" s="752"/>
    </row>
    <row r="36" spans="1:9">
      <c r="A36" s="752"/>
      <c r="B36" s="752"/>
      <c r="C36" s="752"/>
      <c r="D36" s="752"/>
      <c r="E36" s="752"/>
      <c r="F36" s="752"/>
      <c r="G36" s="752"/>
      <c r="H36" s="752"/>
      <c r="I36" s="752"/>
    </row>
    <row r="37" spans="1:9">
      <c r="A37" s="752"/>
      <c r="B37" s="752"/>
      <c r="C37" s="752"/>
      <c r="D37" s="752"/>
      <c r="E37" s="752"/>
      <c r="F37" s="752"/>
      <c r="G37" s="752"/>
      <c r="H37" s="752"/>
      <c r="I37" s="752"/>
    </row>
    <row r="38" spans="1:9">
      <c r="A38" s="752"/>
      <c r="B38" s="752"/>
      <c r="C38" s="752"/>
      <c r="D38" s="752"/>
      <c r="E38" s="752"/>
      <c r="F38" s="752"/>
      <c r="G38" s="752"/>
      <c r="H38" s="752"/>
      <c r="I38" s="752"/>
    </row>
    <row r="39" spans="1:9">
      <c r="A39" s="752"/>
      <c r="B39" s="752"/>
      <c r="C39" s="752"/>
      <c r="D39" s="752"/>
      <c r="E39" s="752"/>
      <c r="F39" s="752"/>
      <c r="G39" s="752"/>
      <c r="H39" s="752"/>
      <c r="I39" s="752"/>
    </row>
    <row r="40" spans="1:9">
      <c r="A40" s="752"/>
      <c r="B40" s="752"/>
      <c r="C40" s="752"/>
      <c r="D40" s="752"/>
      <c r="E40" s="752"/>
      <c r="F40" s="752"/>
      <c r="G40" s="752"/>
      <c r="H40" s="752"/>
      <c r="I40" s="752"/>
    </row>
    <row r="41" spans="1:9">
      <c r="A41" s="752"/>
      <c r="B41" s="752"/>
      <c r="C41" s="752"/>
      <c r="D41" s="752"/>
      <c r="E41" s="752"/>
      <c r="F41" s="752"/>
      <c r="G41" s="752"/>
      <c r="H41" s="752"/>
      <c r="I41" s="752"/>
    </row>
    <row r="42" spans="1:9" ht="4.5" customHeight="1">
      <c r="A42" s="752"/>
      <c r="B42" s="752"/>
      <c r="C42" s="752"/>
      <c r="D42" s="752"/>
      <c r="E42" s="752"/>
      <c r="F42" s="752"/>
      <c r="G42" s="752"/>
      <c r="H42" s="752"/>
      <c r="I42" s="752"/>
    </row>
    <row r="43" spans="1:9">
      <c r="A43" s="752"/>
      <c r="B43" s="752"/>
      <c r="C43" s="752"/>
      <c r="D43" s="752"/>
      <c r="E43" s="752"/>
      <c r="F43" s="752"/>
      <c r="G43" s="752"/>
      <c r="H43" s="752"/>
      <c r="I43" s="752"/>
    </row>
    <row r="44" spans="1:9">
      <c r="A44" s="752"/>
      <c r="B44" s="752"/>
      <c r="C44" s="752"/>
      <c r="D44" s="752"/>
      <c r="E44" s="752"/>
      <c r="F44" s="752"/>
      <c r="G44" s="752"/>
      <c r="H44" s="752"/>
      <c r="I44" s="752"/>
    </row>
    <row r="45" spans="1:9">
      <c r="A45" s="752"/>
      <c r="B45" s="752"/>
      <c r="C45" s="752"/>
      <c r="D45" s="752"/>
      <c r="E45" s="752"/>
      <c r="F45" s="752"/>
      <c r="G45" s="752"/>
      <c r="H45" s="752"/>
      <c r="I45" s="752"/>
    </row>
    <row r="46" spans="1:9">
      <c r="A46" s="752"/>
      <c r="B46" s="752"/>
      <c r="C46" s="752"/>
      <c r="D46" s="752"/>
      <c r="E46" s="752"/>
      <c r="F46" s="752"/>
      <c r="G46" s="752"/>
      <c r="H46" s="752"/>
      <c r="I46" s="752"/>
    </row>
    <row r="47" spans="1:9">
      <c r="A47" s="752"/>
      <c r="B47" s="752"/>
      <c r="C47" s="752"/>
      <c r="D47" s="752"/>
      <c r="E47" s="752"/>
      <c r="F47" s="752"/>
      <c r="G47" s="752"/>
      <c r="H47" s="752"/>
      <c r="I47" s="752"/>
    </row>
    <row r="48" spans="1:9">
      <c r="A48" s="752"/>
      <c r="B48" s="752"/>
      <c r="C48" s="752"/>
      <c r="D48" s="752"/>
      <c r="E48" s="752"/>
      <c r="F48" s="752"/>
      <c r="G48" s="752"/>
      <c r="H48" s="752"/>
      <c r="I48" s="752"/>
    </row>
    <row r="49" spans="1:9">
      <c r="A49" s="752"/>
      <c r="B49" s="752"/>
      <c r="C49" s="752"/>
      <c r="D49" s="752"/>
      <c r="E49" s="752"/>
      <c r="F49" s="752"/>
      <c r="G49" s="752"/>
      <c r="H49" s="752"/>
      <c r="I49" s="752"/>
    </row>
    <row r="50" spans="1:9">
      <c r="A50" s="752"/>
      <c r="B50" s="752"/>
      <c r="C50" s="752"/>
      <c r="D50" s="752"/>
      <c r="E50" s="752"/>
      <c r="F50" s="752"/>
      <c r="G50" s="752"/>
      <c r="H50" s="752"/>
      <c r="I50" s="752"/>
    </row>
  </sheetData>
  <sheetProtection algorithmName="SHA-512" hashValue="p6f8cp4/CTHmpmiRcjOJQsMTqF9XIjXvS4Nu+Q8wXHOg9FGIC9mVTFQF2cyVHRGuBLb6QRi1tmfzTLbca15hfw==" saltValue="s4Qho1HogKxtrkl0ZkFppg==" spinCount="100000" sheet="1" objects="1" scenarios="1"/>
  <mergeCells count="1">
    <mergeCell ref="A1:I50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86"/>
  <sheetViews>
    <sheetView topLeftCell="A10" zoomScaleNormal="100" workbookViewId="0">
      <selection activeCell="A10" sqref="A10"/>
    </sheetView>
  </sheetViews>
  <sheetFormatPr defaultRowHeight="15"/>
  <cols>
    <col min="1" max="1" width="50.7109375" customWidth="1"/>
  </cols>
  <sheetData>
    <row r="1" spans="1:7" hidden="1">
      <c r="A1" t="s">
        <v>165</v>
      </c>
    </row>
    <row r="2" spans="1:7" hidden="1">
      <c r="A2" t="s">
        <v>166</v>
      </c>
      <c r="B2">
        <v>1961</v>
      </c>
      <c r="C2">
        <v>1971</v>
      </c>
      <c r="D2">
        <v>1981</v>
      </c>
      <c r="E2">
        <v>1991</v>
      </c>
      <c r="F2">
        <v>2001</v>
      </c>
      <c r="G2">
        <v>2011</v>
      </c>
    </row>
    <row r="3" spans="1:7" hidden="1">
      <c r="A3" t="s">
        <v>167</v>
      </c>
      <c r="B3">
        <v>29.1</v>
      </c>
      <c r="C3">
        <v>38.299999999999997</v>
      </c>
      <c r="D3">
        <v>42.9</v>
      </c>
      <c r="E3">
        <v>45.9</v>
      </c>
      <c r="F3">
        <v>53.9</v>
      </c>
      <c r="G3">
        <v>56.8</v>
      </c>
    </row>
    <row r="4" spans="1:7" hidden="1">
      <c r="A4" t="s">
        <v>168</v>
      </c>
      <c r="B4">
        <v>50.3</v>
      </c>
      <c r="C4">
        <v>50.4</v>
      </c>
      <c r="D4">
        <v>52.4</v>
      </c>
      <c r="E4">
        <v>52.9</v>
      </c>
      <c r="F4">
        <v>51.6</v>
      </c>
      <c r="G4">
        <v>51.3</v>
      </c>
    </row>
    <row r="5" spans="1:7" hidden="1">
      <c r="A5" t="s">
        <v>169</v>
      </c>
      <c r="B5">
        <v>42.2</v>
      </c>
      <c r="C5">
        <v>44</v>
      </c>
      <c r="D5">
        <v>44.7</v>
      </c>
      <c r="E5">
        <v>44.1</v>
      </c>
      <c r="F5">
        <v>44.5</v>
      </c>
      <c r="G5">
        <v>45.3</v>
      </c>
    </row>
    <row r="6" spans="1:7" hidden="1">
      <c r="A6" t="s">
        <v>170</v>
      </c>
      <c r="B6">
        <v>51.2</v>
      </c>
      <c r="C6">
        <v>48.5</v>
      </c>
      <c r="D6">
        <v>51.6</v>
      </c>
      <c r="E6">
        <v>53.4</v>
      </c>
      <c r="F6">
        <v>55.1</v>
      </c>
      <c r="G6">
        <v>56.4</v>
      </c>
    </row>
    <row r="7" spans="1:7" hidden="1">
      <c r="A7" t="s">
        <v>171</v>
      </c>
      <c r="B7">
        <v>53.5</v>
      </c>
      <c r="C7">
        <v>57.3</v>
      </c>
      <c r="D7">
        <v>58.7</v>
      </c>
      <c r="E7">
        <v>60.8</v>
      </c>
      <c r="F7">
        <v>61.9</v>
      </c>
      <c r="G7">
        <v>58.6</v>
      </c>
    </row>
    <row r="8" spans="1:7" hidden="1">
      <c r="A8" t="s">
        <v>172</v>
      </c>
      <c r="B8">
        <v>55.9</v>
      </c>
      <c r="C8">
        <v>57.1</v>
      </c>
      <c r="D8">
        <v>59</v>
      </c>
      <c r="E8">
        <v>59.8</v>
      </c>
      <c r="F8">
        <v>62.9</v>
      </c>
      <c r="G8">
        <v>61.8</v>
      </c>
    </row>
    <row r="9" spans="1:7" ht="15.75" hidden="1" thickBot="1"/>
    <row r="10" spans="1:7">
      <c r="A10" s="561" t="s">
        <v>391</v>
      </c>
    </row>
    <row r="11" spans="1:7" ht="15.75" thickBot="1">
      <c r="A11" s="563" t="s">
        <v>392</v>
      </c>
      <c r="B11" s="563"/>
      <c r="C11" s="563"/>
      <c r="D11" s="563"/>
      <c r="E11" s="563"/>
      <c r="F11" s="564"/>
    </row>
    <row r="12" spans="1:7" s="55" customFormat="1" ht="15.75" thickBot="1">
      <c r="A12" s="771" t="s">
        <v>181</v>
      </c>
      <c r="B12" s="772"/>
      <c r="C12" s="772"/>
      <c r="D12" s="772"/>
      <c r="E12" s="773"/>
      <c r="F12" s="565"/>
    </row>
    <row r="13" spans="1:7" s="55" customFormat="1" ht="15.75" customHeight="1" thickBot="1">
      <c r="A13" s="771" t="s">
        <v>182</v>
      </c>
      <c r="B13" s="772"/>
      <c r="C13" s="772"/>
      <c r="D13" s="772"/>
      <c r="E13" s="773"/>
    </row>
    <row r="14" spans="1:7" s="55" customFormat="1" ht="15.75" customHeight="1" thickBot="1">
      <c r="A14" s="771" t="s">
        <v>183</v>
      </c>
      <c r="B14" s="772"/>
      <c r="C14" s="772"/>
      <c r="D14" s="772"/>
      <c r="E14" s="773"/>
    </row>
    <row r="15" spans="1:7">
      <c r="A15" s="257" t="s">
        <v>166</v>
      </c>
      <c r="B15" s="284">
        <v>2018</v>
      </c>
      <c r="C15" s="284">
        <v>2019</v>
      </c>
      <c r="D15" s="284">
        <v>2020</v>
      </c>
      <c r="E15" s="285">
        <v>2021</v>
      </c>
    </row>
    <row r="16" spans="1:7">
      <c r="A16" s="10" t="s">
        <v>167</v>
      </c>
      <c r="B16" s="1">
        <v>57.7</v>
      </c>
      <c r="C16" s="1">
        <v>58.2</v>
      </c>
      <c r="D16" s="1">
        <v>58</v>
      </c>
      <c r="E16" s="11">
        <v>57.9</v>
      </c>
    </row>
    <row r="17" spans="1:13">
      <c r="A17" s="10" t="s">
        <v>168</v>
      </c>
      <c r="B17" s="1">
        <v>50.6</v>
      </c>
      <c r="C17" s="1">
        <v>50.3</v>
      </c>
      <c r="D17" s="1">
        <v>50.1</v>
      </c>
      <c r="E17" s="11">
        <v>50.3</v>
      </c>
    </row>
    <row r="18" spans="1:13">
      <c r="A18" s="10" t="s">
        <v>169</v>
      </c>
      <c r="B18" s="1">
        <v>45.3</v>
      </c>
      <c r="C18" s="1">
        <v>45.4</v>
      </c>
      <c r="D18" s="1">
        <v>45.5</v>
      </c>
      <c r="E18" s="11">
        <v>45.3</v>
      </c>
    </row>
    <row r="19" spans="1:13">
      <c r="A19" s="10" t="s">
        <v>170</v>
      </c>
      <c r="B19" s="1">
        <v>56.5</v>
      </c>
      <c r="C19" s="1">
        <v>57</v>
      </c>
      <c r="D19" s="1">
        <v>56.9</v>
      </c>
      <c r="E19" s="11">
        <v>56.7</v>
      </c>
    </row>
    <row r="20" spans="1:13">
      <c r="A20" s="10" t="s">
        <v>171</v>
      </c>
      <c r="B20" s="1">
        <v>60.7</v>
      </c>
      <c r="C20" s="1">
        <v>61</v>
      </c>
      <c r="D20" s="1">
        <v>60.6</v>
      </c>
      <c r="E20" s="11">
        <v>58.6</v>
      </c>
    </row>
    <row r="21" spans="1:13" ht="15.75" thickBot="1">
      <c r="A21" s="12" t="s">
        <v>172</v>
      </c>
      <c r="B21" s="13">
        <v>57.2</v>
      </c>
      <c r="C21" s="13">
        <v>60.4</v>
      </c>
      <c r="D21" s="13">
        <v>55</v>
      </c>
      <c r="E21" s="14">
        <v>58.5</v>
      </c>
    </row>
    <row r="22" spans="1:13" ht="15.75" thickBot="1">
      <c r="A22" s="153" t="s">
        <v>230</v>
      </c>
      <c r="B22" s="133"/>
      <c r="C22" s="133"/>
      <c r="D22" s="133"/>
      <c r="E22" s="133"/>
    </row>
    <row r="23" spans="1:13" s="55" customFormat="1" ht="15.75" thickBot="1">
      <c r="A23" s="771" t="s">
        <v>181</v>
      </c>
      <c r="B23" s="772"/>
      <c r="C23" s="772"/>
      <c r="D23" s="772"/>
      <c r="E23" s="772"/>
      <c r="F23" s="772"/>
      <c r="G23" s="772"/>
      <c r="H23" s="772"/>
      <c r="I23" s="772"/>
      <c r="J23" s="772"/>
      <c r="K23" s="772"/>
      <c r="L23" s="772"/>
      <c r="M23" s="773"/>
    </row>
    <row r="24" spans="1:13" s="55" customFormat="1" ht="15.75" customHeight="1" thickBot="1">
      <c r="A24" s="771" t="s">
        <v>182</v>
      </c>
      <c r="B24" s="772"/>
      <c r="C24" s="772"/>
      <c r="D24" s="772"/>
      <c r="E24" s="772"/>
      <c r="F24" s="772"/>
      <c r="G24" s="772"/>
      <c r="H24" s="772"/>
      <c r="I24" s="772"/>
      <c r="J24" s="772"/>
      <c r="K24" s="772"/>
      <c r="L24" s="772"/>
      <c r="M24" s="773"/>
    </row>
    <row r="25" spans="1:13" s="55" customFormat="1" ht="15.75" customHeight="1" thickBot="1">
      <c r="A25" s="771" t="s">
        <v>183</v>
      </c>
      <c r="B25" s="772"/>
      <c r="C25" s="772"/>
      <c r="D25" s="772"/>
      <c r="E25" s="772"/>
      <c r="F25" s="772"/>
      <c r="G25" s="772"/>
      <c r="H25" s="772"/>
      <c r="I25" s="772"/>
      <c r="J25" s="772"/>
      <c r="K25" s="772"/>
      <c r="L25" s="772"/>
      <c r="M25" s="773"/>
    </row>
    <row r="26" spans="1:13" ht="15.75" thickBot="1">
      <c r="A26" s="165"/>
      <c r="B26" s="779" t="s">
        <v>9</v>
      </c>
      <c r="C26" s="780"/>
      <c r="D26" s="780"/>
      <c r="E26" s="780"/>
      <c r="F26" s="780"/>
      <c r="G26" s="780"/>
      <c r="H26" s="780"/>
      <c r="I26" s="780"/>
      <c r="J26" s="780"/>
      <c r="K26" s="780"/>
      <c r="L26" s="780"/>
      <c r="M26" s="781"/>
    </row>
    <row r="27" spans="1:13">
      <c r="A27" s="163"/>
      <c r="B27" s="761" t="s">
        <v>20</v>
      </c>
      <c r="C27" s="762"/>
      <c r="D27" s="762"/>
      <c r="E27" s="763"/>
      <c r="F27" s="761" t="s">
        <v>21</v>
      </c>
      <c r="G27" s="762"/>
      <c r="H27" s="762"/>
      <c r="I27" s="763"/>
      <c r="J27" s="761" t="s">
        <v>22</v>
      </c>
      <c r="K27" s="762"/>
      <c r="L27" s="762"/>
      <c r="M27" s="763"/>
    </row>
    <row r="28" spans="1:13">
      <c r="A28" s="163" t="s">
        <v>166</v>
      </c>
      <c r="B28" s="263">
        <v>2018</v>
      </c>
      <c r="C28" s="259">
        <v>2019</v>
      </c>
      <c r="D28" s="259">
        <v>2020</v>
      </c>
      <c r="E28" s="260">
        <v>2021</v>
      </c>
      <c r="F28" s="263">
        <v>2018</v>
      </c>
      <c r="G28" s="259">
        <v>2019</v>
      </c>
      <c r="H28" s="259">
        <v>2020</v>
      </c>
      <c r="I28" s="260">
        <v>2021</v>
      </c>
      <c r="J28" s="263">
        <v>2018</v>
      </c>
      <c r="K28" s="259">
        <v>2019</v>
      </c>
      <c r="L28" s="259">
        <v>2020</v>
      </c>
      <c r="M28" s="260">
        <v>2021</v>
      </c>
    </row>
    <row r="29" spans="1:13">
      <c r="A29" s="163" t="s">
        <v>173</v>
      </c>
      <c r="B29" s="10">
        <v>11.9</v>
      </c>
      <c r="C29" s="1">
        <v>11.9</v>
      </c>
      <c r="D29" s="1">
        <v>12.4</v>
      </c>
      <c r="E29" s="11">
        <v>13</v>
      </c>
      <c r="F29" s="207">
        <v>15.3</v>
      </c>
      <c r="G29" s="208">
        <v>15.5</v>
      </c>
      <c r="H29" s="208">
        <v>16.2</v>
      </c>
      <c r="I29" s="209">
        <v>17</v>
      </c>
      <c r="J29" s="210">
        <v>13.6</v>
      </c>
      <c r="K29" s="208">
        <v>13.7</v>
      </c>
      <c r="L29" s="208">
        <v>14.4</v>
      </c>
      <c r="M29" s="209">
        <v>15</v>
      </c>
    </row>
    <row r="30" spans="1:13">
      <c r="A30" s="163" t="s">
        <v>174</v>
      </c>
      <c r="B30" s="10">
        <v>38.1</v>
      </c>
      <c r="C30" s="1">
        <v>38.5</v>
      </c>
      <c r="D30" s="1">
        <v>39</v>
      </c>
      <c r="E30" s="11">
        <v>39</v>
      </c>
      <c r="F30" s="10">
        <v>36.5</v>
      </c>
      <c r="G30" s="1">
        <v>36.6</v>
      </c>
      <c r="H30" s="1">
        <v>36.9</v>
      </c>
      <c r="I30" s="11">
        <v>37.4</v>
      </c>
      <c r="J30" s="121">
        <v>37.299999999999997</v>
      </c>
      <c r="K30" s="1">
        <v>37.5</v>
      </c>
      <c r="L30" s="1">
        <v>37.9</v>
      </c>
      <c r="M30" s="11">
        <v>38.200000000000003</v>
      </c>
    </row>
    <row r="31" spans="1:13">
      <c r="A31" s="163" t="s">
        <v>175</v>
      </c>
      <c r="B31" s="10">
        <v>31</v>
      </c>
      <c r="C31" s="1">
        <v>31.6</v>
      </c>
      <c r="D31" s="1">
        <v>31.3</v>
      </c>
      <c r="E31" s="11">
        <v>31.4</v>
      </c>
      <c r="F31" s="10">
        <v>24.1</v>
      </c>
      <c r="G31" s="1">
        <v>24.7</v>
      </c>
      <c r="H31" s="1">
        <v>24.7</v>
      </c>
      <c r="I31" s="11">
        <v>24.6</v>
      </c>
      <c r="J31" s="121">
        <v>27.4</v>
      </c>
      <c r="K31" s="1">
        <v>28</v>
      </c>
      <c r="L31" s="1">
        <v>27.9</v>
      </c>
      <c r="M31" s="11">
        <v>27.9</v>
      </c>
    </row>
    <row r="32" spans="1:13">
      <c r="A32" s="163" t="s">
        <v>176</v>
      </c>
      <c r="B32" s="10">
        <v>14.7</v>
      </c>
      <c r="C32" s="1">
        <v>14.1</v>
      </c>
      <c r="D32" s="1">
        <v>13.6</v>
      </c>
      <c r="E32" s="11">
        <v>12.9</v>
      </c>
      <c r="F32" s="10">
        <v>17.899999999999999</v>
      </c>
      <c r="G32" s="1">
        <v>17.5</v>
      </c>
      <c r="H32" s="1">
        <v>16.899999999999999</v>
      </c>
      <c r="I32" s="11">
        <v>16</v>
      </c>
      <c r="J32" s="121">
        <v>16.399999999999999</v>
      </c>
      <c r="K32" s="1">
        <v>15.9</v>
      </c>
      <c r="L32" s="1">
        <v>15.3</v>
      </c>
      <c r="M32" s="11">
        <v>14.5</v>
      </c>
    </row>
    <row r="33" spans="1:13">
      <c r="A33" s="163" t="s">
        <v>177</v>
      </c>
      <c r="B33" s="10">
        <v>4</v>
      </c>
      <c r="C33" s="1">
        <v>3.6</v>
      </c>
      <c r="D33" s="1">
        <v>3.4</v>
      </c>
      <c r="E33" s="11">
        <v>3.4</v>
      </c>
      <c r="F33" s="10">
        <v>5.8</v>
      </c>
      <c r="G33" s="1">
        <v>5.3</v>
      </c>
      <c r="H33" s="1">
        <v>4.9000000000000004</v>
      </c>
      <c r="I33" s="11">
        <v>4.5999999999999996</v>
      </c>
      <c r="J33" s="121">
        <v>4.9000000000000004</v>
      </c>
      <c r="K33" s="1">
        <v>4.5</v>
      </c>
      <c r="L33" s="1">
        <v>4.2</v>
      </c>
      <c r="M33" s="11">
        <v>4</v>
      </c>
    </row>
    <row r="34" spans="1:13" ht="15.75" thickBot="1">
      <c r="A34" s="164" t="s">
        <v>178</v>
      </c>
      <c r="B34" s="12">
        <v>0.3</v>
      </c>
      <c r="C34" s="13">
        <v>0.3</v>
      </c>
      <c r="D34" s="13">
        <v>0.3</v>
      </c>
      <c r="E34" s="14">
        <v>0.3</v>
      </c>
      <c r="F34" s="166">
        <v>0.4</v>
      </c>
      <c r="G34" s="125">
        <v>0.4</v>
      </c>
      <c r="H34" s="125">
        <v>0.4</v>
      </c>
      <c r="I34" s="167">
        <v>0.4</v>
      </c>
      <c r="J34" s="158">
        <v>0.4</v>
      </c>
      <c r="K34" s="13">
        <v>0.4</v>
      </c>
      <c r="L34" s="13">
        <v>0.3</v>
      </c>
      <c r="M34" s="14">
        <v>0.4</v>
      </c>
    </row>
    <row r="35" spans="1:13" s="85" customFormat="1" ht="15.75" thickBot="1"/>
    <row r="36" spans="1:13" ht="15.75" thickBot="1">
      <c r="A36" s="165"/>
      <c r="B36" s="777" t="s">
        <v>10</v>
      </c>
      <c r="C36" s="777"/>
      <c r="D36" s="777"/>
      <c r="E36" s="777"/>
      <c r="F36" s="777"/>
      <c r="G36" s="777"/>
      <c r="H36" s="777"/>
      <c r="I36" s="777"/>
      <c r="J36" s="777"/>
      <c r="K36" s="777"/>
      <c r="L36" s="777"/>
      <c r="M36" s="778"/>
    </row>
    <row r="37" spans="1:13">
      <c r="A37" s="163"/>
      <c r="B37" s="761" t="s">
        <v>20</v>
      </c>
      <c r="C37" s="762"/>
      <c r="D37" s="762"/>
      <c r="E37" s="763"/>
      <c r="F37" s="761" t="s">
        <v>21</v>
      </c>
      <c r="G37" s="762"/>
      <c r="H37" s="762"/>
      <c r="I37" s="763"/>
      <c r="J37" s="761" t="s">
        <v>22</v>
      </c>
      <c r="K37" s="762"/>
      <c r="L37" s="762"/>
      <c r="M37" s="763"/>
    </row>
    <row r="38" spans="1:13">
      <c r="A38" s="163" t="s">
        <v>166</v>
      </c>
      <c r="B38" s="263">
        <v>2018</v>
      </c>
      <c r="C38" s="259">
        <v>2019</v>
      </c>
      <c r="D38" s="259">
        <v>2020</v>
      </c>
      <c r="E38" s="260">
        <v>2021</v>
      </c>
      <c r="F38" s="263">
        <v>2018</v>
      </c>
      <c r="G38" s="259">
        <v>2019</v>
      </c>
      <c r="H38" s="259">
        <v>2020</v>
      </c>
      <c r="I38" s="260">
        <v>2021</v>
      </c>
      <c r="J38" s="263">
        <v>2018</v>
      </c>
      <c r="K38" s="259">
        <v>2019</v>
      </c>
      <c r="L38" s="259">
        <v>2020</v>
      </c>
      <c r="M38" s="260">
        <v>2021</v>
      </c>
    </row>
    <row r="39" spans="1:13">
      <c r="A39" s="163" t="s">
        <v>173</v>
      </c>
      <c r="B39" s="10">
        <v>13.6</v>
      </c>
      <c r="C39" s="1">
        <v>13.8</v>
      </c>
      <c r="D39" s="208">
        <v>14.2</v>
      </c>
      <c r="E39" s="209">
        <v>14.8</v>
      </c>
      <c r="F39" s="207">
        <v>16.8</v>
      </c>
      <c r="G39" s="208">
        <v>16.899999999999999</v>
      </c>
      <c r="H39" s="208">
        <v>17.5</v>
      </c>
      <c r="I39" s="209">
        <v>18.3</v>
      </c>
      <c r="J39" s="210">
        <v>15.2</v>
      </c>
      <c r="K39" s="208">
        <v>15.5</v>
      </c>
      <c r="L39" s="208">
        <v>16</v>
      </c>
      <c r="M39" s="209">
        <v>16.7</v>
      </c>
    </row>
    <row r="40" spans="1:13">
      <c r="A40" s="163" t="s">
        <v>174</v>
      </c>
      <c r="B40" s="10">
        <v>37.200000000000003</v>
      </c>
      <c r="C40" s="1">
        <v>37.700000000000003</v>
      </c>
      <c r="D40" s="208">
        <v>38.200000000000003</v>
      </c>
      <c r="E40" s="209">
        <v>38.299999999999997</v>
      </c>
      <c r="F40" s="207">
        <v>35</v>
      </c>
      <c r="G40" s="208">
        <v>35.5</v>
      </c>
      <c r="H40" s="208">
        <v>35.9</v>
      </c>
      <c r="I40" s="209">
        <v>36.200000000000003</v>
      </c>
      <c r="J40" s="210">
        <v>36.1</v>
      </c>
      <c r="K40" s="208">
        <v>36.5</v>
      </c>
      <c r="L40" s="208">
        <v>37</v>
      </c>
      <c r="M40" s="209">
        <v>37.200000000000003</v>
      </c>
    </row>
    <row r="41" spans="1:13">
      <c r="A41" s="163" t="s">
        <v>175</v>
      </c>
      <c r="B41" s="10">
        <v>30.8</v>
      </c>
      <c r="C41" s="1">
        <v>30.9</v>
      </c>
      <c r="D41" s="208">
        <v>30.7</v>
      </c>
      <c r="E41" s="209">
        <v>30.7</v>
      </c>
      <c r="F41" s="207">
        <v>24.6</v>
      </c>
      <c r="G41" s="208">
        <v>24.8</v>
      </c>
      <c r="H41" s="208">
        <v>24.7</v>
      </c>
      <c r="I41" s="209">
        <v>24.7</v>
      </c>
      <c r="J41" s="210">
        <v>27.6</v>
      </c>
      <c r="K41" s="208">
        <v>27.8</v>
      </c>
      <c r="L41" s="208">
        <v>27.6</v>
      </c>
      <c r="M41" s="209">
        <v>27.6</v>
      </c>
    </row>
    <row r="42" spans="1:13">
      <c r="A42" s="163" t="s">
        <v>176</v>
      </c>
      <c r="B42" s="10">
        <v>14.6</v>
      </c>
      <c r="C42" s="1">
        <v>14</v>
      </c>
      <c r="D42" s="1">
        <v>13.4</v>
      </c>
      <c r="E42" s="11">
        <v>12.7</v>
      </c>
      <c r="F42" s="10">
        <v>18.399999999999999</v>
      </c>
      <c r="G42" s="1">
        <v>17.8</v>
      </c>
      <c r="H42" s="1">
        <v>17.2</v>
      </c>
      <c r="I42" s="11">
        <v>16.399999999999999</v>
      </c>
      <c r="J42" s="121">
        <v>16.600000000000001</v>
      </c>
      <c r="K42" s="1">
        <v>15.9</v>
      </c>
      <c r="L42" s="1">
        <v>15.3</v>
      </c>
      <c r="M42" s="11">
        <v>14.6</v>
      </c>
    </row>
    <row r="43" spans="1:13">
      <c r="A43" s="163" t="s">
        <v>177</v>
      </c>
      <c r="B43" s="10">
        <v>3.4</v>
      </c>
      <c r="C43" s="1">
        <v>3.3</v>
      </c>
      <c r="D43" s="1">
        <v>3.2</v>
      </c>
      <c r="E43" s="11">
        <v>3.2</v>
      </c>
      <c r="F43" s="10">
        <v>4.7</v>
      </c>
      <c r="G43" s="1">
        <v>4.5</v>
      </c>
      <c r="H43" s="1">
        <v>4.2</v>
      </c>
      <c r="I43" s="11">
        <v>3.9</v>
      </c>
      <c r="J43" s="121">
        <v>4.0999999999999996</v>
      </c>
      <c r="K43" s="1">
        <v>3.9</v>
      </c>
      <c r="L43" s="1">
        <v>3.7</v>
      </c>
      <c r="M43" s="11">
        <v>3.5</v>
      </c>
    </row>
    <row r="44" spans="1:13" ht="15.75" thickBot="1">
      <c r="A44" s="164" t="s">
        <v>178</v>
      </c>
      <c r="B44" s="12">
        <v>0.4</v>
      </c>
      <c r="C44" s="13">
        <v>0.3</v>
      </c>
      <c r="D44" s="13">
        <v>0.3</v>
      </c>
      <c r="E44" s="14">
        <v>0.3</v>
      </c>
      <c r="F44" s="12">
        <v>0.5</v>
      </c>
      <c r="G44" s="125">
        <v>0.5</v>
      </c>
      <c r="H44" s="126">
        <v>0.5</v>
      </c>
      <c r="I44" s="168">
        <v>0.5</v>
      </c>
      <c r="J44" s="158">
        <v>0.4</v>
      </c>
      <c r="K44" s="13">
        <v>0.4</v>
      </c>
      <c r="L44" s="13">
        <v>0.4</v>
      </c>
      <c r="M44" s="14">
        <v>0.4</v>
      </c>
    </row>
    <row r="45" spans="1:13" s="85" customFormat="1" ht="15.75" thickBot="1"/>
    <row r="46" spans="1:13" ht="15.75" thickBot="1">
      <c r="A46" s="257"/>
      <c r="B46" s="777" t="s">
        <v>11</v>
      </c>
      <c r="C46" s="777"/>
      <c r="D46" s="777"/>
      <c r="E46" s="777"/>
      <c r="F46" s="777"/>
      <c r="G46" s="777"/>
      <c r="H46" s="777"/>
      <c r="I46" s="777"/>
      <c r="J46" s="777"/>
      <c r="K46" s="777"/>
      <c r="L46" s="777"/>
      <c r="M46" s="778"/>
    </row>
    <row r="47" spans="1:13">
      <c r="A47" s="262"/>
      <c r="B47" s="761" t="s">
        <v>20</v>
      </c>
      <c r="C47" s="762"/>
      <c r="D47" s="762"/>
      <c r="E47" s="763"/>
      <c r="F47" s="761" t="s">
        <v>21</v>
      </c>
      <c r="G47" s="762"/>
      <c r="H47" s="762"/>
      <c r="I47" s="763"/>
      <c r="J47" s="761" t="s">
        <v>22</v>
      </c>
      <c r="K47" s="762"/>
      <c r="L47" s="762"/>
      <c r="M47" s="763"/>
    </row>
    <row r="48" spans="1:13">
      <c r="A48" s="262" t="s">
        <v>166</v>
      </c>
      <c r="B48" s="263">
        <v>2018</v>
      </c>
      <c r="C48" s="259">
        <v>2019</v>
      </c>
      <c r="D48" s="259">
        <v>2020</v>
      </c>
      <c r="E48" s="260">
        <v>2021</v>
      </c>
      <c r="F48" s="263">
        <v>2018</v>
      </c>
      <c r="G48" s="259">
        <v>2019</v>
      </c>
      <c r="H48" s="259">
        <v>2020</v>
      </c>
      <c r="I48" s="260">
        <v>2021</v>
      </c>
      <c r="J48" s="263">
        <v>2018</v>
      </c>
      <c r="K48" s="259">
        <v>2019</v>
      </c>
      <c r="L48" s="259">
        <v>2020</v>
      </c>
      <c r="M48" s="260">
        <v>2021</v>
      </c>
    </row>
    <row r="49" spans="1:13">
      <c r="A49" s="163" t="s">
        <v>173</v>
      </c>
      <c r="B49" s="10">
        <v>12.9</v>
      </c>
      <c r="C49" s="1">
        <v>13</v>
      </c>
      <c r="D49" s="1">
        <v>13.5</v>
      </c>
      <c r="E49" s="11">
        <v>14</v>
      </c>
      <c r="F49" s="207">
        <v>15.2</v>
      </c>
      <c r="G49" s="208">
        <v>15.5</v>
      </c>
      <c r="H49" s="208">
        <v>16.2</v>
      </c>
      <c r="I49" s="209">
        <v>16.8</v>
      </c>
      <c r="J49" s="207">
        <v>14.1</v>
      </c>
      <c r="K49" s="208">
        <v>14.3</v>
      </c>
      <c r="L49" s="208">
        <v>14.8</v>
      </c>
      <c r="M49" s="209">
        <v>15.6</v>
      </c>
    </row>
    <row r="50" spans="1:13">
      <c r="A50" s="163" t="s">
        <v>174</v>
      </c>
      <c r="B50" s="10">
        <v>36.4</v>
      </c>
      <c r="C50" s="1">
        <v>37</v>
      </c>
      <c r="D50" s="1">
        <v>37.4</v>
      </c>
      <c r="E50" s="11">
        <v>37.799999999999997</v>
      </c>
      <c r="F50" s="207">
        <v>33.799999999999997</v>
      </c>
      <c r="G50" s="208">
        <v>34.299999999999997</v>
      </c>
      <c r="H50" s="208">
        <v>34.6</v>
      </c>
      <c r="I50" s="209">
        <v>34.9</v>
      </c>
      <c r="J50" s="207">
        <v>35.1</v>
      </c>
      <c r="K50" s="208">
        <v>35.6</v>
      </c>
      <c r="L50" s="208">
        <v>36</v>
      </c>
      <c r="M50" s="209">
        <v>36.299999999999997</v>
      </c>
    </row>
    <row r="51" spans="1:13">
      <c r="A51" s="163" t="s">
        <v>175</v>
      </c>
      <c r="B51" s="10">
        <v>32.4</v>
      </c>
      <c r="C51" s="1">
        <v>32.4</v>
      </c>
      <c r="D51" s="1">
        <v>32.1</v>
      </c>
      <c r="E51" s="11">
        <v>31.9</v>
      </c>
      <c r="F51" s="207">
        <v>26.7</v>
      </c>
      <c r="G51" s="208">
        <v>26.8</v>
      </c>
      <c r="H51" s="208">
        <v>26.6</v>
      </c>
      <c r="I51" s="209">
        <v>26.6</v>
      </c>
      <c r="J51" s="207">
        <v>29.5</v>
      </c>
      <c r="K51" s="208">
        <v>29.5</v>
      </c>
      <c r="L51" s="208">
        <v>29.3</v>
      </c>
      <c r="M51" s="209">
        <v>29.1</v>
      </c>
    </row>
    <row r="52" spans="1:13">
      <c r="A52" s="163" t="s">
        <v>176</v>
      </c>
      <c r="B52" s="10">
        <v>14.3</v>
      </c>
      <c r="C52" s="1">
        <v>13.7</v>
      </c>
      <c r="D52" s="1">
        <v>13.2</v>
      </c>
      <c r="E52" s="11">
        <v>12.7</v>
      </c>
      <c r="F52" s="10">
        <v>18.8</v>
      </c>
      <c r="G52" s="1">
        <v>18.2</v>
      </c>
      <c r="H52" s="1">
        <v>17.7</v>
      </c>
      <c r="I52" s="11">
        <v>17.100000000000001</v>
      </c>
      <c r="J52" s="10">
        <v>16.600000000000001</v>
      </c>
      <c r="K52" s="1">
        <v>16</v>
      </c>
      <c r="L52" s="1">
        <v>15.5</v>
      </c>
      <c r="M52" s="11">
        <v>14.9</v>
      </c>
    </row>
    <row r="53" spans="1:13">
      <c r="A53" s="163" t="s">
        <v>177</v>
      </c>
      <c r="B53" s="10">
        <v>3.5</v>
      </c>
      <c r="C53" s="1">
        <v>3.4</v>
      </c>
      <c r="D53" s="1">
        <v>3.3</v>
      </c>
      <c r="E53" s="11">
        <v>3.2</v>
      </c>
      <c r="F53" s="10">
        <v>4.7</v>
      </c>
      <c r="G53" s="1">
        <v>4.5</v>
      </c>
      <c r="H53" s="1">
        <v>4.2</v>
      </c>
      <c r="I53" s="11">
        <v>4</v>
      </c>
      <c r="J53" s="10">
        <v>4.0999999999999996</v>
      </c>
      <c r="K53" s="1">
        <v>4</v>
      </c>
      <c r="L53" s="1">
        <v>3.8</v>
      </c>
      <c r="M53" s="11">
        <v>3.6</v>
      </c>
    </row>
    <row r="54" spans="1:13" ht="15.75" thickBot="1">
      <c r="A54" s="164" t="s">
        <v>178</v>
      </c>
      <c r="B54" s="12">
        <v>0.5</v>
      </c>
      <c r="C54" s="13">
        <v>0.5</v>
      </c>
      <c r="D54" s="13">
        <v>0.5</v>
      </c>
      <c r="E54" s="14">
        <v>0.4</v>
      </c>
      <c r="F54" s="12">
        <v>0.8</v>
      </c>
      <c r="G54" s="13">
        <v>0.7</v>
      </c>
      <c r="H54" s="13">
        <v>0.7</v>
      </c>
      <c r="I54" s="14">
        <v>0.6</v>
      </c>
      <c r="J54" s="12">
        <v>0.6</v>
      </c>
      <c r="K54" s="13">
        <v>0.6</v>
      </c>
      <c r="L54" s="13">
        <v>0.6</v>
      </c>
      <c r="M54" s="14">
        <v>0.5</v>
      </c>
    </row>
    <row r="55" spans="1:13" s="85" customFormat="1"/>
    <row r="85" spans="8:11" ht="15.75" thickBot="1"/>
    <row r="86" spans="8:11">
      <c r="H86" s="761"/>
      <c r="I86" s="762"/>
      <c r="J86" s="762"/>
      <c r="K86" s="763"/>
    </row>
  </sheetData>
  <sheetProtection algorithmName="SHA-512" hashValue="8X+591Bi4iPIkvtGJv/s+mmwnCgM4J1sqd3xiI3xGj66R5E24KN3Fv/ZRH+2pqk+k7IZoCCJqDq2VXYiDra1+w==" saltValue="iinvPoZ0KlSNMNS8aWm+dw==" spinCount="100000" sheet="1" objects="1" scenarios="1"/>
  <mergeCells count="19">
    <mergeCell ref="B36:M36"/>
    <mergeCell ref="B37:E37"/>
    <mergeCell ref="F37:I37"/>
    <mergeCell ref="J37:M37"/>
    <mergeCell ref="A12:E12"/>
    <mergeCell ref="A13:E13"/>
    <mergeCell ref="A14:E14"/>
    <mergeCell ref="B26:M26"/>
    <mergeCell ref="B27:E27"/>
    <mergeCell ref="F27:I27"/>
    <mergeCell ref="J27:M27"/>
    <mergeCell ref="A23:M23"/>
    <mergeCell ref="A24:M24"/>
    <mergeCell ref="A25:M25"/>
    <mergeCell ref="H86:K86"/>
    <mergeCell ref="B46:M46"/>
    <mergeCell ref="B47:E47"/>
    <mergeCell ref="F47:I47"/>
    <mergeCell ref="J47:M47"/>
  </mergeCells>
  <pageMargins left="0.25" right="0.25" top="0.75" bottom="0.75" header="0.3" footer="0.3"/>
  <pageSetup paperSize="9" scale="83" fitToHeight="2" orientation="landscape" r:id="rId1"/>
  <rowBreaks count="1" manualBreakCount="1">
    <brk id="2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56"/>
  <sheetViews>
    <sheetView zoomScaleNormal="100" workbookViewId="0"/>
  </sheetViews>
  <sheetFormatPr defaultRowHeight="15"/>
  <cols>
    <col min="1" max="1" width="50.7109375" style="29" customWidth="1"/>
    <col min="2" max="11" width="15.7109375" customWidth="1"/>
  </cols>
  <sheetData>
    <row r="1" spans="1:6" s="2" customFormat="1" ht="19.5" customHeight="1">
      <c r="A1" s="561" t="s">
        <v>386</v>
      </c>
    </row>
    <row r="2" spans="1:6" s="2" customFormat="1" ht="15.75" thickBot="1">
      <c r="A2" s="782" t="s">
        <v>387</v>
      </c>
      <c r="B2" s="782"/>
      <c r="C2" s="782"/>
      <c r="D2" s="782"/>
      <c r="E2" s="782"/>
      <c r="F2" s="782"/>
    </row>
    <row r="3" spans="1:6" s="55" customFormat="1" ht="15.75" thickBot="1">
      <c r="A3" s="783" t="s">
        <v>181</v>
      </c>
      <c r="B3" s="784"/>
      <c r="C3" s="784"/>
      <c r="D3" s="784"/>
      <c r="E3" s="784"/>
      <c r="F3" s="785"/>
    </row>
    <row r="4" spans="1:6" s="55" customFormat="1" ht="15.75" customHeight="1" thickBot="1">
      <c r="A4" s="753" t="s">
        <v>398</v>
      </c>
      <c r="B4" s="754"/>
      <c r="C4" s="754"/>
      <c r="D4" s="754"/>
      <c r="E4" s="754"/>
      <c r="F4" s="755"/>
    </row>
    <row r="5" spans="1:6" s="55" customFormat="1" ht="15.75" customHeight="1" thickBot="1">
      <c r="A5" s="753" t="s">
        <v>207</v>
      </c>
      <c r="B5" s="754"/>
      <c r="C5" s="754"/>
      <c r="D5" s="754"/>
      <c r="E5" s="754"/>
      <c r="F5" s="755"/>
    </row>
    <row r="6" spans="1:6" s="55" customFormat="1" ht="15.75" customHeight="1" thickBot="1">
      <c r="A6" s="753" t="s">
        <v>231</v>
      </c>
      <c r="B6" s="754"/>
      <c r="C6" s="754"/>
      <c r="D6" s="754"/>
      <c r="E6" s="754"/>
      <c r="F6" s="755"/>
    </row>
    <row r="7" spans="1:6">
      <c r="A7" s="180" t="s">
        <v>208</v>
      </c>
      <c r="B7" s="156" t="s">
        <v>209</v>
      </c>
      <c r="C7" s="156" t="s">
        <v>210</v>
      </c>
      <c r="D7" s="156" t="s">
        <v>211</v>
      </c>
      <c r="E7" s="156" t="s">
        <v>212</v>
      </c>
      <c r="F7" s="179" t="s">
        <v>213</v>
      </c>
    </row>
    <row r="8" spans="1:6">
      <c r="A8" s="181" t="s">
        <v>214</v>
      </c>
      <c r="B8" s="154">
        <v>54.472843450479239</v>
      </c>
      <c r="C8" s="154">
        <v>51.424050632911388</v>
      </c>
      <c r="D8" s="155">
        <v>48.424543946932005</v>
      </c>
      <c r="E8" s="155">
        <v>48.034188034188034</v>
      </c>
      <c r="F8" s="182">
        <v>47.877758913412563</v>
      </c>
    </row>
    <row r="9" spans="1:6">
      <c r="A9" s="181" t="s">
        <v>215</v>
      </c>
      <c r="B9" s="154">
        <v>77.948717948717956</v>
      </c>
      <c r="C9" s="154">
        <v>74.096385542168676</v>
      </c>
      <c r="D9" s="154">
        <v>73.68421052631578</v>
      </c>
      <c r="E9" s="154">
        <v>73.856209150326805</v>
      </c>
      <c r="F9" s="183">
        <v>79.084967320261441</v>
      </c>
    </row>
    <row r="10" spans="1:6">
      <c r="A10" s="181" t="s">
        <v>216</v>
      </c>
      <c r="B10" s="154">
        <v>67.060810810810807</v>
      </c>
      <c r="C10" s="154">
        <v>66.317626527050606</v>
      </c>
      <c r="D10" s="154">
        <v>68.508287292817684</v>
      </c>
      <c r="E10" s="154">
        <v>68.880455407969649</v>
      </c>
      <c r="F10" s="183">
        <v>67.063492063492063</v>
      </c>
    </row>
    <row r="11" spans="1:6">
      <c r="A11" s="181" t="s">
        <v>217</v>
      </c>
      <c r="B11" s="155">
        <v>27.577319587628867</v>
      </c>
      <c r="C11" s="155">
        <v>25.916870415647921</v>
      </c>
      <c r="D11" s="155">
        <v>25.931928687196109</v>
      </c>
      <c r="E11" s="155">
        <v>26.410466067048244</v>
      </c>
      <c r="F11" s="182">
        <v>24.673202614379086</v>
      </c>
    </row>
    <row r="12" spans="1:6">
      <c r="A12" s="181" t="s">
        <v>218</v>
      </c>
      <c r="B12" s="154">
        <v>76.470588235294116</v>
      </c>
      <c r="C12" s="154">
        <v>77</v>
      </c>
      <c r="D12" s="154">
        <v>79.347826086956516</v>
      </c>
      <c r="E12" s="154">
        <v>84.180790960451972</v>
      </c>
      <c r="F12" s="183">
        <v>86.470588235294116</v>
      </c>
    </row>
    <row r="13" spans="1:6">
      <c r="A13" s="181" t="s">
        <v>219</v>
      </c>
      <c r="B13" s="154">
        <v>70.25316455696202</v>
      </c>
      <c r="C13" s="154">
        <v>73.921971252566735</v>
      </c>
      <c r="D13" s="154">
        <v>74.901185770750985</v>
      </c>
      <c r="E13" s="154">
        <v>73.91304347826086</v>
      </c>
      <c r="F13" s="183">
        <v>74.749163879598655</v>
      </c>
    </row>
    <row r="14" spans="1:6">
      <c r="A14" s="181" t="s">
        <v>220</v>
      </c>
      <c r="B14" s="154">
        <v>68.75</v>
      </c>
      <c r="C14" s="154">
        <v>73.333333333333329</v>
      </c>
      <c r="D14" s="154">
        <v>75</v>
      </c>
      <c r="E14" s="154">
        <v>70.270270270270274</v>
      </c>
      <c r="F14" s="183">
        <v>62.222222222222221</v>
      </c>
    </row>
    <row r="15" spans="1:6">
      <c r="A15" s="181" t="s">
        <v>221</v>
      </c>
      <c r="B15" s="154">
        <v>76.63551401869158</v>
      </c>
      <c r="C15" s="154">
        <v>71.681415929203538</v>
      </c>
      <c r="D15" s="154">
        <v>69.369369369369366</v>
      </c>
      <c r="E15" s="154">
        <v>67.272727272727266</v>
      </c>
      <c r="F15" s="183">
        <v>67.391304347826093</v>
      </c>
    </row>
    <row r="16" spans="1:6">
      <c r="A16" s="181" t="s">
        <v>222</v>
      </c>
      <c r="B16" s="155">
        <v>40.952380952380949</v>
      </c>
      <c r="C16" s="155">
        <v>41.981132075471699</v>
      </c>
      <c r="D16" s="155">
        <v>43.577981651376149</v>
      </c>
      <c r="E16" s="155">
        <v>42.789598108747043</v>
      </c>
      <c r="F16" s="182">
        <v>42.925659472422062</v>
      </c>
    </row>
    <row r="17" spans="1:6">
      <c r="A17" s="181" t="s">
        <v>223</v>
      </c>
      <c r="B17" s="155">
        <v>36.514522821576762</v>
      </c>
      <c r="C17" s="155">
        <v>37.751004016064257</v>
      </c>
      <c r="D17" s="155">
        <v>35.555555555555557</v>
      </c>
      <c r="E17" s="155">
        <v>37.130801687763714</v>
      </c>
      <c r="F17" s="182">
        <v>37.777777777777779</v>
      </c>
    </row>
    <row r="18" spans="1:6">
      <c r="A18" s="181" t="s">
        <v>224</v>
      </c>
      <c r="B18" s="154">
        <v>92.609699769053123</v>
      </c>
      <c r="C18" s="154">
        <v>92.1875</v>
      </c>
      <c r="D18" s="154">
        <v>91.873589164785557</v>
      </c>
      <c r="E18" s="154">
        <v>90.929705215419503</v>
      </c>
      <c r="F18" s="183">
        <v>91.479820627802695</v>
      </c>
    </row>
    <row r="19" spans="1:6">
      <c r="A19" s="181" t="s">
        <v>225</v>
      </c>
      <c r="B19" s="155">
        <v>30.303030303030305</v>
      </c>
      <c r="C19" s="155">
        <v>32.11009174311927</v>
      </c>
      <c r="D19" s="155">
        <v>30.555555555555557</v>
      </c>
      <c r="E19" s="155">
        <v>30.158730158730158</v>
      </c>
      <c r="F19" s="182">
        <v>35.507246376811594</v>
      </c>
    </row>
    <row r="20" spans="1:6">
      <c r="A20" s="181" t="s">
        <v>226</v>
      </c>
      <c r="B20" s="154">
        <v>66.359447004608299</v>
      </c>
      <c r="C20" s="154">
        <v>61.025641025641029</v>
      </c>
      <c r="D20" s="154">
        <v>59.649122807017541</v>
      </c>
      <c r="E20" s="154">
        <v>57.526881720430111</v>
      </c>
      <c r="F20" s="183">
        <v>60.215053763440864</v>
      </c>
    </row>
    <row r="21" spans="1:6">
      <c r="A21" s="181" t="s">
        <v>227</v>
      </c>
      <c r="B21" s="155">
        <v>43.529411764705884</v>
      </c>
      <c r="C21" s="155">
        <v>43.529411764705884</v>
      </c>
      <c r="D21" s="155">
        <v>39.024390243902438</v>
      </c>
      <c r="E21" s="155">
        <v>43.902439024390247</v>
      </c>
      <c r="F21" s="182">
        <v>44.827586206896555</v>
      </c>
    </row>
    <row r="22" spans="1:6">
      <c r="A22" s="181" t="s">
        <v>228</v>
      </c>
      <c r="B22" s="154">
        <v>69.117647058823522</v>
      </c>
      <c r="C22" s="154">
        <v>71.428571428571431</v>
      </c>
      <c r="D22" s="154">
        <v>76.978417266187051</v>
      </c>
      <c r="E22" s="154">
        <v>76</v>
      </c>
      <c r="F22" s="183">
        <v>76.991150442477874</v>
      </c>
    </row>
    <row r="23" spans="1:6">
      <c r="A23" s="181" t="s">
        <v>229</v>
      </c>
      <c r="B23" s="154">
        <v>67.180277349768886</v>
      </c>
      <c r="C23" s="154">
        <v>64.574616457461644</v>
      </c>
      <c r="D23" s="154">
        <v>66.666666666666657</v>
      </c>
      <c r="E23" s="154">
        <v>66</v>
      </c>
      <c r="F23" s="183">
        <v>65.776081424936379</v>
      </c>
    </row>
    <row r="24" spans="1:6" ht="15.75" thickBot="1">
      <c r="A24" s="184" t="s">
        <v>191</v>
      </c>
      <c r="B24" s="185">
        <v>56.5377855887522</v>
      </c>
      <c r="C24" s="185">
        <v>55.301204819277103</v>
      </c>
      <c r="D24" s="185">
        <v>55.516759776536318</v>
      </c>
      <c r="E24" s="185">
        <v>55.515214384508994</v>
      </c>
      <c r="F24" s="186">
        <v>55.48241815347307</v>
      </c>
    </row>
    <row r="68" spans="1:6" ht="15.75" thickBot="1"/>
    <row r="69" spans="1:6" s="55" customFormat="1" ht="15.75" thickBot="1">
      <c r="A69" s="783" t="s">
        <v>181</v>
      </c>
      <c r="B69" s="784"/>
      <c r="C69" s="784"/>
      <c r="D69" s="784"/>
      <c r="E69" s="784"/>
      <c r="F69" s="785"/>
    </row>
    <row r="70" spans="1:6" s="55" customFormat="1" ht="15.75" customHeight="1" thickBot="1">
      <c r="A70" s="753" t="s">
        <v>182</v>
      </c>
      <c r="B70" s="754"/>
      <c r="C70" s="754"/>
      <c r="D70" s="754"/>
      <c r="E70" s="754"/>
      <c r="F70" s="755"/>
    </row>
    <row r="71" spans="1:6" s="55" customFormat="1" ht="15.75" customHeight="1" thickBot="1">
      <c r="A71" s="753" t="s">
        <v>207</v>
      </c>
      <c r="B71" s="754"/>
      <c r="C71" s="754"/>
      <c r="D71" s="754"/>
      <c r="E71" s="754"/>
      <c r="F71" s="755"/>
    </row>
    <row r="72" spans="1:6" s="55" customFormat="1" ht="15.75" customHeight="1" thickBot="1">
      <c r="A72" s="753" t="s">
        <v>232</v>
      </c>
      <c r="B72" s="754"/>
      <c r="C72" s="754"/>
      <c r="D72" s="754"/>
      <c r="E72" s="754"/>
      <c r="F72" s="755"/>
    </row>
    <row r="73" spans="1:6">
      <c r="A73" s="10" t="s">
        <v>233</v>
      </c>
      <c r="B73" s="156" t="s">
        <v>209</v>
      </c>
      <c r="C73" s="156" t="s">
        <v>210</v>
      </c>
      <c r="D73" s="156" t="s">
        <v>211</v>
      </c>
      <c r="E73" s="156" t="s">
        <v>212</v>
      </c>
      <c r="F73" s="179" t="s">
        <v>213</v>
      </c>
    </row>
    <row r="74" spans="1:6">
      <c r="A74" s="10" t="s">
        <v>214</v>
      </c>
      <c r="B74" s="122">
        <v>10.599937830276655</v>
      </c>
      <c r="C74" s="122">
        <v>10.115157173980704</v>
      </c>
      <c r="D74" s="122">
        <v>9.1823899371069171</v>
      </c>
      <c r="E74" s="122">
        <v>8.751167860479601</v>
      </c>
      <c r="F74" s="173">
        <v>8.804246019356853</v>
      </c>
    </row>
    <row r="75" spans="1:6">
      <c r="A75" s="10" t="s">
        <v>215</v>
      </c>
      <c r="B75" s="122">
        <v>4.7248989741995651</v>
      </c>
      <c r="C75" s="122">
        <v>3.8281979458450048</v>
      </c>
      <c r="D75" s="122">
        <v>3.5220125786163523</v>
      </c>
      <c r="E75" s="122">
        <v>3.5191529118654628</v>
      </c>
      <c r="F75" s="173">
        <v>3.7777083983765216</v>
      </c>
    </row>
    <row r="76" spans="1:6">
      <c r="A76" s="10" t="s">
        <v>216</v>
      </c>
      <c r="B76" s="122">
        <v>12.340690083929125</v>
      </c>
      <c r="C76" s="122">
        <v>11.826953003423592</v>
      </c>
      <c r="D76" s="122">
        <v>11.69811320754717</v>
      </c>
      <c r="E76" s="122">
        <v>11.304889442541265</v>
      </c>
      <c r="F76" s="173">
        <v>10.552606931002186</v>
      </c>
    </row>
    <row r="77" spans="1:6">
      <c r="A77" s="10" t="s">
        <v>217</v>
      </c>
      <c r="B77" s="122">
        <v>9.9782405968293428</v>
      </c>
      <c r="C77" s="122">
        <v>9.8972922502334271</v>
      </c>
      <c r="D77" s="122">
        <v>10.062893081761008</v>
      </c>
      <c r="E77" s="122">
        <v>10.059171597633137</v>
      </c>
      <c r="F77" s="173">
        <v>9.4286606306587561</v>
      </c>
    </row>
    <row r="78" spans="1:6">
      <c r="A78" s="10" t="s">
        <v>218</v>
      </c>
      <c r="B78" s="122">
        <v>4.8492384208890273</v>
      </c>
      <c r="C78" s="122">
        <v>4.7930283224400867</v>
      </c>
      <c r="D78" s="122">
        <v>4.5911949685534585</v>
      </c>
      <c r="E78" s="122">
        <v>4.6402989722827783</v>
      </c>
      <c r="F78" s="173">
        <v>4.5894473930689985</v>
      </c>
    </row>
    <row r="79" spans="1:6">
      <c r="A79" s="10" t="s">
        <v>219</v>
      </c>
      <c r="B79" s="122">
        <v>10.351258936897731</v>
      </c>
      <c r="C79" s="122">
        <v>11.204481792717088</v>
      </c>
      <c r="D79" s="122">
        <v>11.918238993710691</v>
      </c>
      <c r="E79" s="122">
        <v>12.70632201806291</v>
      </c>
      <c r="F79" s="173">
        <v>13.955666562597566</v>
      </c>
    </row>
    <row r="80" spans="1:6">
      <c r="A80" s="10" t="s">
        <v>220</v>
      </c>
      <c r="B80" s="122">
        <v>1.0258004351880634</v>
      </c>
      <c r="C80" s="122">
        <v>1.0270774976657329</v>
      </c>
      <c r="D80" s="122">
        <v>1.0377358490566038</v>
      </c>
      <c r="E80" s="122">
        <v>0.80971659919028338</v>
      </c>
      <c r="F80" s="173">
        <v>0.87418045582266612</v>
      </c>
    </row>
    <row r="81" spans="1:6">
      <c r="A81" s="10" t="s">
        <v>221</v>
      </c>
      <c r="B81" s="122">
        <v>2.548958657133976</v>
      </c>
      <c r="C81" s="122">
        <v>2.5210084033613445</v>
      </c>
      <c r="D81" s="122">
        <v>2.4213836477987423</v>
      </c>
      <c r="E81" s="122">
        <v>2.3045780130800373</v>
      </c>
      <c r="F81" s="173">
        <v>1.9356852950359038</v>
      </c>
    </row>
    <row r="82" spans="1:6">
      <c r="A82" s="10" t="s">
        <v>222</v>
      </c>
      <c r="B82" s="122">
        <v>5.3465962076468765</v>
      </c>
      <c r="C82" s="122">
        <v>5.5399937752878925</v>
      </c>
      <c r="D82" s="122">
        <v>5.9748427672955975</v>
      </c>
      <c r="E82" s="122">
        <v>5.6368732482092812</v>
      </c>
      <c r="F82" s="173">
        <v>5.5885107711520448</v>
      </c>
    </row>
    <row r="83" spans="1:6">
      <c r="A83" s="10" t="s">
        <v>223</v>
      </c>
      <c r="B83" s="122">
        <v>2.7354678271681689</v>
      </c>
      <c r="C83" s="122">
        <v>2.9256146903205726</v>
      </c>
      <c r="D83" s="122">
        <v>2.5157232704402519</v>
      </c>
      <c r="E83" s="122">
        <v>2.7405792587978826</v>
      </c>
      <c r="F83" s="173">
        <v>2.653762098033094</v>
      </c>
    </row>
    <row r="84" spans="1:6">
      <c r="A84" s="10" t="s">
        <v>224</v>
      </c>
      <c r="B84" s="122">
        <v>12.465029530618589</v>
      </c>
      <c r="C84" s="122">
        <v>12.854030501089325</v>
      </c>
      <c r="D84" s="122">
        <v>12.79874213836478</v>
      </c>
      <c r="E84" s="122">
        <v>12.488321395203986</v>
      </c>
      <c r="F84" s="173">
        <v>12.73805807055885</v>
      </c>
    </row>
    <row r="85" spans="1:6">
      <c r="A85" s="10" t="s">
        <v>225</v>
      </c>
      <c r="B85" s="122">
        <v>0.93254585017096669</v>
      </c>
      <c r="C85" s="122">
        <v>1.0893246187363834</v>
      </c>
      <c r="D85" s="122">
        <v>1.0377358490566038</v>
      </c>
      <c r="E85" s="122">
        <v>1.1834319526627219</v>
      </c>
      <c r="F85" s="173">
        <v>1.5298157976896658</v>
      </c>
    </row>
    <row r="86" spans="1:6">
      <c r="A86" s="10" t="s">
        <v>226</v>
      </c>
      <c r="B86" s="122">
        <v>4.4762200808206405</v>
      </c>
      <c r="C86" s="122">
        <v>3.7037037037037033</v>
      </c>
      <c r="D86" s="122">
        <v>3.2075471698113209</v>
      </c>
      <c r="E86" s="122">
        <v>3.3322952351292434</v>
      </c>
      <c r="F86" s="173">
        <v>3.4967218232906645</v>
      </c>
    </row>
    <row r="87" spans="1:6">
      <c r="A87" s="10" t="s">
        <v>227</v>
      </c>
      <c r="B87" s="122">
        <v>1.1501398818775257</v>
      </c>
      <c r="C87" s="122">
        <v>1.151571739807034</v>
      </c>
      <c r="D87" s="122">
        <v>1.0062893081761006</v>
      </c>
      <c r="E87" s="122">
        <v>1.1211460604173156</v>
      </c>
      <c r="F87" s="173">
        <v>1.2176084920387136</v>
      </c>
    </row>
    <row r="88" spans="1:6">
      <c r="A88" s="10" t="s">
        <v>228</v>
      </c>
      <c r="B88" s="122">
        <v>2.9219769972023624</v>
      </c>
      <c r="C88" s="122">
        <v>3.1123560535325239</v>
      </c>
      <c r="D88" s="122">
        <v>3.3647798742138364</v>
      </c>
      <c r="E88" s="122">
        <v>2.9585798816568047</v>
      </c>
      <c r="F88" s="173">
        <v>2.7162035591632843</v>
      </c>
    </row>
    <row r="89" spans="1:6">
      <c r="A89" s="10" t="s">
        <v>229</v>
      </c>
      <c r="B89" s="122">
        <v>13.552999689151383</v>
      </c>
      <c r="C89" s="122">
        <v>14.410208527855586</v>
      </c>
      <c r="D89" s="122">
        <v>15.660377358490566</v>
      </c>
      <c r="E89" s="122">
        <v>16.443475552787294</v>
      </c>
      <c r="F89" s="173">
        <v>16.141117702154233</v>
      </c>
    </row>
    <row r="90" spans="1:6" ht="15.75" thickBot="1">
      <c r="A90" s="12" t="s">
        <v>191</v>
      </c>
      <c r="B90" s="175">
        <v>100</v>
      </c>
      <c r="C90" s="175">
        <v>100</v>
      </c>
      <c r="D90" s="175">
        <v>100</v>
      </c>
      <c r="E90" s="175">
        <v>100</v>
      </c>
      <c r="F90" s="176">
        <v>100</v>
      </c>
    </row>
    <row r="101" spans="1:6" ht="15.75" thickBot="1"/>
    <row r="102" spans="1:6" s="55" customFormat="1" ht="15.75" thickBot="1">
      <c r="A102" s="783" t="s">
        <v>181</v>
      </c>
      <c r="B102" s="784"/>
      <c r="C102" s="784"/>
      <c r="D102" s="784"/>
      <c r="E102" s="784"/>
      <c r="F102" s="785"/>
    </row>
    <row r="103" spans="1:6" s="55" customFormat="1" ht="15.75" customHeight="1" thickBot="1">
      <c r="A103" s="753" t="s">
        <v>182</v>
      </c>
      <c r="B103" s="754"/>
      <c r="C103" s="754"/>
      <c r="D103" s="754"/>
      <c r="E103" s="754"/>
      <c r="F103" s="755"/>
    </row>
    <row r="104" spans="1:6" s="55" customFormat="1" ht="15.75" customHeight="1" thickBot="1">
      <c r="A104" s="753" t="s">
        <v>207</v>
      </c>
      <c r="B104" s="754"/>
      <c r="C104" s="754"/>
      <c r="D104" s="754"/>
      <c r="E104" s="754"/>
      <c r="F104" s="755"/>
    </row>
    <row r="105" spans="1:6" s="55" customFormat="1" ht="15.75" customHeight="1" thickBot="1">
      <c r="A105" s="753" t="s">
        <v>235</v>
      </c>
      <c r="B105" s="754"/>
      <c r="C105" s="754"/>
      <c r="D105" s="754"/>
      <c r="E105" s="754"/>
      <c r="F105" s="755"/>
    </row>
    <row r="106" spans="1:6">
      <c r="A106" s="36" t="s">
        <v>234</v>
      </c>
      <c r="B106" s="177" t="s">
        <v>209</v>
      </c>
      <c r="C106" s="177" t="s">
        <v>210</v>
      </c>
      <c r="D106" s="177" t="s">
        <v>211</v>
      </c>
      <c r="E106" s="177" t="s">
        <v>212</v>
      </c>
      <c r="F106" s="178" t="s">
        <v>213</v>
      </c>
    </row>
    <row r="107" spans="1:6">
      <c r="A107" s="172" t="s">
        <v>214</v>
      </c>
      <c r="B107" s="122">
        <v>11.524464213505864</v>
      </c>
      <c r="C107" s="122">
        <v>11.821332306507509</v>
      </c>
      <c r="D107" s="122">
        <v>12.205651491365776</v>
      </c>
      <c r="E107" s="122">
        <v>11.815001943256899</v>
      </c>
      <c r="F107" s="173">
        <v>11.945525291828794</v>
      </c>
    </row>
    <row r="108" spans="1:6">
      <c r="A108" s="172" t="s">
        <v>215</v>
      </c>
      <c r="B108" s="122">
        <v>1.7387788111605338</v>
      </c>
      <c r="C108" s="122">
        <v>1.6557566422795533</v>
      </c>
      <c r="D108" s="122">
        <v>1.5698587127158554</v>
      </c>
      <c r="E108" s="122">
        <v>1.554605518849592</v>
      </c>
      <c r="F108" s="173">
        <v>1.245136186770428</v>
      </c>
    </row>
    <row r="109" spans="1:6">
      <c r="A109" s="172" t="s">
        <v>216</v>
      </c>
      <c r="B109" s="122">
        <v>7.8851597250303271</v>
      </c>
      <c r="C109" s="122">
        <v>7.4316519060454374</v>
      </c>
      <c r="D109" s="122">
        <v>6.7111459968602825</v>
      </c>
      <c r="E109" s="122">
        <v>6.3738826272833267</v>
      </c>
      <c r="F109" s="173">
        <v>6.4591439688715964</v>
      </c>
    </row>
    <row r="110" spans="1:6">
      <c r="A110" s="172" t="s">
        <v>217</v>
      </c>
      <c r="B110" s="122">
        <v>34.08815204205419</v>
      </c>
      <c r="C110" s="122">
        <v>35.001925298421256</v>
      </c>
      <c r="D110" s="122">
        <v>35.871271585557302</v>
      </c>
      <c r="E110" s="122">
        <v>34.978624174115822</v>
      </c>
      <c r="F110" s="173">
        <v>35.875486381322958</v>
      </c>
    </row>
    <row r="111" spans="1:6">
      <c r="A111" s="172" t="s">
        <v>218</v>
      </c>
      <c r="B111" s="122">
        <v>1.9409623938536191</v>
      </c>
      <c r="C111" s="122">
        <v>1.771274547554871</v>
      </c>
      <c r="D111" s="122">
        <v>1.4913657770800628</v>
      </c>
      <c r="E111" s="122">
        <v>1.0882238631947143</v>
      </c>
      <c r="F111" s="173">
        <v>0.89494163424124507</v>
      </c>
    </row>
    <row r="112" spans="1:6">
      <c r="A112" s="172" t="s">
        <v>219</v>
      </c>
      <c r="B112" s="122">
        <v>5.7015770319450061</v>
      </c>
      <c r="C112" s="122">
        <v>4.8902579899884477</v>
      </c>
      <c r="D112" s="122">
        <v>4.9843014128728411</v>
      </c>
      <c r="E112" s="122">
        <v>5.596579867858531</v>
      </c>
      <c r="F112" s="173">
        <v>5.8754863813229568</v>
      </c>
    </row>
    <row r="113" spans="1:6">
      <c r="A113" s="172" t="s">
        <v>220</v>
      </c>
      <c r="B113" s="122">
        <v>0.60655074807925602</v>
      </c>
      <c r="C113" s="122">
        <v>0.4620716211012707</v>
      </c>
      <c r="D113" s="122">
        <v>0.43171114599686022</v>
      </c>
      <c r="E113" s="122">
        <v>0.4275165176836378</v>
      </c>
      <c r="F113" s="173">
        <v>0.66147859922178986</v>
      </c>
    </row>
    <row r="114" spans="1:6">
      <c r="A114" s="172" t="s">
        <v>221</v>
      </c>
      <c r="B114" s="122">
        <v>1.0109179134654267</v>
      </c>
      <c r="C114" s="122">
        <v>1.2321909896033885</v>
      </c>
      <c r="D114" s="122">
        <v>1.3343799058084773</v>
      </c>
      <c r="E114" s="122">
        <v>1.3991449669646328</v>
      </c>
      <c r="F114" s="173">
        <v>1.1673151750972763</v>
      </c>
    </row>
    <row r="115" spans="1:6">
      <c r="A115" s="172" t="s">
        <v>222</v>
      </c>
      <c r="B115" s="122">
        <v>10.028305701577032</v>
      </c>
      <c r="C115" s="122">
        <v>9.4724682325760501</v>
      </c>
      <c r="D115" s="122">
        <v>9.6546310832025117</v>
      </c>
      <c r="E115" s="122">
        <v>9.4053633890400299</v>
      </c>
      <c r="F115" s="173">
        <v>9.2607003891050592</v>
      </c>
    </row>
    <row r="116" spans="1:6">
      <c r="A116" s="172" t="s">
        <v>223</v>
      </c>
      <c r="B116" s="122">
        <v>6.1868176304084113</v>
      </c>
      <c r="C116" s="122">
        <v>5.9684251058914128</v>
      </c>
      <c r="D116" s="122">
        <v>5.6907378335949765</v>
      </c>
      <c r="E116" s="122">
        <v>5.7909055577147299</v>
      </c>
      <c r="F116" s="173">
        <v>5.4474708171206228</v>
      </c>
    </row>
    <row r="117" spans="1:6">
      <c r="A117" s="172" t="s">
        <v>224</v>
      </c>
      <c r="B117" s="122">
        <v>1.2939749292357461</v>
      </c>
      <c r="C117" s="122">
        <v>1.3477088948787064</v>
      </c>
      <c r="D117" s="122">
        <v>1.4128728414442702</v>
      </c>
      <c r="E117" s="122">
        <v>1.554605518849592</v>
      </c>
      <c r="F117" s="173">
        <v>1.4785992217898831</v>
      </c>
    </row>
    <row r="118" spans="1:6">
      <c r="A118" s="172" t="s">
        <v>225</v>
      </c>
      <c r="B118" s="122">
        <v>2.7901334411645773</v>
      </c>
      <c r="C118" s="122">
        <v>2.8494416634578359</v>
      </c>
      <c r="D118" s="122">
        <v>2.9434850863422293</v>
      </c>
      <c r="E118" s="122">
        <v>3.4201321414691024</v>
      </c>
      <c r="F118" s="173">
        <v>3.463035019455253</v>
      </c>
    </row>
    <row r="119" spans="1:6">
      <c r="A119" s="172" t="s">
        <v>226</v>
      </c>
      <c r="B119" s="122">
        <v>2.9518803073190458</v>
      </c>
      <c r="C119" s="122">
        <v>2.9264536003080477</v>
      </c>
      <c r="D119" s="122">
        <v>2.7080062794348509</v>
      </c>
      <c r="E119" s="122">
        <v>3.0703458997279438</v>
      </c>
      <c r="F119" s="173">
        <v>2.8793774319066148</v>
      </c>
    </row>
    <row r="120" spans="1:6">
      <c r="A120" s="172" t="s">
        <v>227</v>
      </c>
      <c r="B120" s="122">
        <v>1.9409623938536191</v>
      </c>
      <c r="C120" s="122">
        <v>1.8482864844050828</v>
      </c>
      <c r="D120" s="122">
        <v>1.9623233908948194</v>
      </c>
      <c r="E120" s="122">
        <v>1.7877963466770306</v>
      </c>
      <c r="F120" s="173">
        <v>1.867704280155642</v>
      </c>
    </row>
    <row r="121" spans="1:6">
      <c r="A121" s="172" t="s">
        <v>228</v>
      </c>
      <c r="B121" s="122">
        <v>1.6983420946219168</v>
      </c>
      <c r="C121" s="122">
        <v>1.5402387370042356</v>
      </c>
      <c r="D121" s="122">
        <v>1.2558869701726845</v>
      </c>
      <c r="E121" s="122">
        <v>1.1659541391371939</v>
      </c>
      <c r="F121" s="173">
        <v>1.0116731517509727</v>
      </c>
    </row>
    <row r="122" spans="1:6">
      <c r="A122" s="172" t="s">
        <v>229</v>
      </c>
      <c r="B122" s="122">
        <v>8.6130206227254344</v>
      </c>
      <c r="C122" s="122">
        <v>9.7805159799768955</v>
      </c>
      <c r="D122" s="122">
        <v>9.7723704866562002</v>
      </c>
      <c r="E122" s="122">
        <v>10.571317528177225</v>
      </c>
      <c r="F122" s="173">
        <v>10.466926070038911</v>
      </c>
    </row>
    <row r="123" spans="1:6" ht="15.75" thickBot="1">
      <c r="A123" s="174" t="s">
        <v>191</v>
      </c>
      <c r="B123" s="175">
        <v>100</v>
      </c>
      <c r="C123" s="175">
        <v>100</v>
      </c>
      <c r="D123" s="175">
        <v>100</v>
      </c>
      <c r="E123" s="175">
        <v>100</v>
      </c>
      <c r="F123" s="176">
        <v>100</v>
      </c>
    </row>
    <row r="134" spans="1:6" ht="15.75" thickBot="1"/>
    <row r="135" spans="1:6" s="55" customFormat="1" ht="15.75" thickBot="1">
      <c r="A135" s="783" t="s">
        <v>181</v>
      </c>
      <c r="B135" s="784"/>
      <c r="C135" s="784"/>
      <c r="D135" s="784"/>
      <c r="E135" s="784"/>
      <c r="F135" s="785"/>
    </row>
    <row r="136" spans="1:6" s="55" customFormat="1" ht="15.75" customHeight="1" thickBot="1">
      <c r="A136" s="753" t="s">
        <v>182</v>
      </c>
      <c r="B136" s="754"/>
      <c r="C136" s="754"/>
      <c r="D136" s="754"/>
      <c r="E136" s="754"/>
      <c r="F136" s="755"/>
    </row>
    <row r="137" spans="1:6" s="55" customFormat="1" ht="15.75" customHeight="1" thickBot="1">
      <c r="A137" s="753" t="s">
        <v>207</v>
      </c>
      <c r="B137" s="754"/>
      <c r="C137" s="754"/>
      <c r="D137" s="754"/>
      <c r="E137" s="754"/>
      <c r="F137" s="755"/>
    </row>
    <row r="138" spans="1:6" s="55" customFormat="1" ht="15.75" customHeight="1" thickBot="1">
      <c r="A138" s="753" t="s">
        <v>235</v>
      </c>
      <c r="B138" s="754"/>
      <c r="C138" s="754"/>
      <c r="D138" s="754"/>
      <c r="E138" s="754"/>
      <c r="F138" s="755"/>
    </row>
    <row r="139" spans="1:6">
      <c r="A139" s="169" t="s">
        <v>236</v>
      </c>
      <c r="B139" s="170" t="s">
        <v>209</v>
      </c>
      <c r="C139" s="170" t="s">
        <v>210</v>
      </c>
      <c r="D139" s="170" t="s">
        <v>211</v>
      </c>
      <c r="E139" s="170" t="s">
        <v>212</v>
      </c>
      <c r="F139" s="171" t="s">
        <v>213</v>
      </c>
    </row>
    <row r="140" spans="1:6">
      <c r="A140" s="172" t="s">
        <v>214</v>
      </c>
      <c r="B140" s="122">
        <v>11.001757469244289</v>
      </c>
      <c r="C140" s="122">
        <v>10.877796901893287</v>
      </c>
      <c r="D140" s="122">
        <v>10.527234636871508</v>
      </c>
      <c r="E140" s="122">
        <v>10.114107883817427</v>
      </c>
      <c r="F140" s="173">
        <v>10.202667590507534</v>
      </c>
    </row>
    <row r="141" spans="1:6">
      <c r="A141" s="172" t="s">
        <v>215</v>
      </c>
      <c r="B141" s="122">
        <v>3.427065026362039</v>
      </c>
      <c r="C141" s="122">
        <v>2.8571428571428572</v>
      </c>
      <c r="D141" s="122">
        <v>2.6536312849162011</v>
      </c>
      <c r="E141" s="122">
        <v>2.6452282157676348</v>
      </c>
      <c r="F141" s="173">
        <v>2.650268491252382</v>
      </c>
    </row>
    <row r="142" spans="1:6">
      <c r="A142" s="172" t="s">
        <v>216</v>
      </c>
      <c r="B142" s="122">
        <v>10.404217926186291</v>
      </c>
      <c r="C142" s="122">
        <v>9.862306368330465</v>
      </c>
      <c r="D142" s="122">
        <v>9.479748603351954</v>
      </c>
      <c r="E142" s="122">
        <v>9.1113416320885197</v>
      </c>
      <c r="F142" s="173">
        <v>8.7302962064784335</v>
      </c>
    </row>
    <row r="143" spans="1:6">
      <c r="A143" s="172" t="s">
        <v>217</v>
      </c>
      <c r="B143" s="122">
        <v>20.456942003514939</v>
      </c>
      <c r="C143" s="122">
        <v>21.118760757314973</v>
      </c>
      <c r="D143" s="122">
        <v>21.543296089385475</v>
      </c>
      <c r="E143" s="122">
        <v>21.144536652835409</v>
      </c>
      <c r="F143" s="173">
        <v>21.202147930019056</v>
      </c>
    </row>
    <row r="144" spans="1:6">
      <c r="A144" s="172" t="s">
        <v>218</v>
      </c>
      <c r="B144" s="122">
        <v>3.5852372583479788</v>
      </c>
      <c r="C144" s="122">
        <v>3.4423407917383817</v>
      </c>
      <c r="D144" s="122">
        <v>3.2122905027932962</v>
      </c>
      <c r="E144" s="122">
        <v>3.0601659751037342</v>
      </c>
      <c r="F144" s="173">
        <v>2.9447427680582021</v>
      </c>
    </row>
    <row r="145" spans="1:6">
      <c r="A145" s="172" t="s">
        <v>219</v>
      </c>
      <c r="B145" s="122">
        <v>8.330404217926187</v>
      </c>
      <c r="C145" s="122">
        <v>8.3820998278829606</v>
      </c>
      <c r="D145" s="122">
        <v>8.8337988826815632</v>
      </c>
      <c r="E145" s="122">
        <v>9.5435684647302903</v>
      </c>
      <c r="F145" s="173">
        <v>10.358565737051793</v>
      </c>
    </row>
    <row r="146" spans="1:6">
      <c r="A146" s="172" t="s">
        <v>220</v>
      </c>
      <c r="B146" s="122">
        <v>0.843585237258348</v>
      </c>
      <c r="C146" s="122">
        <v>0.77452667814113596</v>
      </c>
      <c r="D146" s="122">
        <v>0.76815642458100553</v>
      </c>
      <c r="E146" s="122">
        <v>0.63969571230982014</v>
      </c>
      <c r="F146" s="173">
        <v>0.77949073272128877</v>
      </c>
    </row>
    <row r="147" spans="1:6">
      <c r="A147" s="172" t="s">
        <v>221</v>
      </c>
      <c r="B147" s="122">
        <v>1.8804920913884007</v>
      </c>
      <c r="C147" s="122">
        <v>1.9449225473321858</v>
      </c>
      <c r="D147" s="122">
        <v>1.9378491620111731</v>
      </c>
      <c r="E147" s="122">
        <v>1.9017980636237897</v>
      </c>
      <c r="F147" s="173">
        <v>1.593625498007968</v>
      </c>
    </row>
    <row r="148" spans="1:6">
      <c r="A148" s="172" t="s">
        <v>222</v>
      </c>
      <c r="B148" s="122">
        <v>7.381370826010544</v>
      </c>
      <c r="C148" s="122">
        <v>7.2977624784853701</v>
      </c>
      <c r="D148" s="122">
        <v>7.6117318435754182</v>
      </c>
      <c r="E148" s="122">
        <v>7.3132780082987559</v>
      </c>
      <c r="F148" s="173">
        <v>7.2232807898839431</v>
      </c>
    </row>
    <row r="149" spans="1:6">
      <c r="A149" s="172" t="s">
        <v>223</v>
      </c>
      <c r="B149" s="122">
        <v>4.235500878734622</v>
      </c>
      <c r="C149" s="122">
        <v>4.2857142857142856</v>
      </c>
      <c r="D149" s="122">
        <v>3.928072625698324</v>
      </c>
      <c r="E149" s="122">
        <v>4.0975103734439831</v>
      </c>
      <c r="F149" s="173">
        <v>3.8974536636064441</v>
      </c>
    </row>
    <row r="150" spans="1:6">
      <c r="A150" s="172" t="s">
        <v>224</v>
      </c>
      <c r="B150" s="122">
        <v>7.6098418277680144</v>
      </c>
      <c r="C150" s="122">
        <v>7.7108433734939767</v>
      </c>
      <c r="D150" s="122">
        <v>7.7339385474860345</v>
      </c>
      <c r="E150" s="122">
        <v>7.6244813278008303</v>
      </c>
      <c r="F150" s="173">
        <v>7.7256192620821063</v>
      </c>
    </row>
    <row r="151" spans="1:6">
      <c r="A151" s="172" t="s">
        <v>225</v>
      </c>
      <c r="B151" s="122">
        <v>1.7398945518453428</v>
      </c>
      <c r="C151" s="122">
        <v>1.8760757314974181</v>
      </c>
      <c r="D151" s="122">
        <v>1.8854748603351956</v>
      </c>
      <c r="E151" s="122">
        <v>2.1784232365145226</v>
      </c>
      <c r="F151" s="173">
        <v>2.3904382470119523</v>
      </c>
    </row>
    <row r="152" spans="1:6">
      <c r="A152" s="172" t="s">
        <v>226</v>
      </c>
      <c r="B152" s="122">
        <v>3.8137082601054479</v>
      </c>
      <c r="C152" s="122">
        <v>3.3562822719449228</v>
      </c>
      <c r="D152" s="122">
        <v>2.9853351955307263</v>
      </c>
      <c r="E152" s="122">
        <v>3.2157676348547715</v>
      </c>
      <c r="F152" s="173">
        <v>3.221895028581327</v>
      </c>
    </row>
    <row r="153" spans="1:6">
      <c r="A153" s="172" t="s">
        <v>227</v>
      </c>
      <c r="B153" s="122">
        <v>1.4938488576449911</v>
      </c>
      <c r="C153" s="122">
        <v>1.4629948364888123</v>
      </c>
      <c r="D153" s="122">
        <v>1.4315642458100559</v>
      </c>
      <c r="E153" s="122">
        <v>1.417704011065007</v>
      </c>
      <c r="F153" s="173">
        <v>1.5070154165944916</v>
      </c>
    </row>
    <row r="154" spans="1:6">
      <c r="A154" s="172" t="s">
        <v>228</v>
      </c>
      <c r="B154" s="122">
        <v>2.390158172231986</v>
      </c>
      <c r="C154" s="122">
        <v>2.4096385542168677</v>
      </c>
      <c r="D154" s="122">
        <v>2.4266759776536313</v>
      </c>
      <c r="E154" s="122">
        <v>2.1611341632088519</v>
      </c>
      <c r="F154" s="173">
        <v>1.9573878399445694</v>
      </c>
    </row>
    <row r="155" spans="1:6">
      <c r="A155" s="172" t="s">
        <v>229</v>
      </c>
      <c r="B155" s="122">
        <v>11.40597539543058</v>
      </c>
      <c r="C155" s="122">
        <v>12.3407917383821</v>
      </c>
      <c r="D155" s="122">
        <v>13.041201117318435</v>
      </c>
      <c r="E155" s="122">
        <v>13.831258644536653</v>
      </c>
      <c r="F155" s="173">
        <v>13.61510479819851</v>
      </c>
    </row>
    <row r="156" spans="1:6" ht="15.75" thickBot="1">
      <c r="A156" s="174" t="s">
        <v>191</v>
      </c>
      <c r="B156" s="175">
        <v>100</v>
      </c>
      <c r="C156" s="175">
        <v>100</v>
      </c>
      <c r="D156" s="175">
        <v>100</v>
      </c>
      <c r="E156" s="175">
        <v>100</v>
      </c>
      <c r="F156" s="176">
        <v>100</v>
      </c>
    </row>
  </sheetData>
  <sheetProtection algorithmName="SHA-512" hashValue="Ox4htqUi2jIa2zQgSyjOTW4oExPZBX+IMw942k9G/Hd1pduZ+lfwN/Cq/Id/yLbOetveiyeWZQWutuiLyRdYSQ==" saltValue="DUhZhnvqNj0/71Mqp5puTg==" spinCount="100000" sheet="1" objects="1" scenarios="1"/>
  <mergeCells count="17">
    <mergeCell ref="A138:F138"/>
    <mergeCell ref="A104:F104"/>
    <mergeCell ref="A105:F105"/>
    <mergeCell ref="A102:F102"/>
    <mergeCell ref="A103:F103"/>
    <mergeCell ref="A135:F135"/>
    <mergeCell ref="A136:F136"/>
    <mergeCell ref="A4:F4"/>
    <mergeCell ref="A5:F5"/>
    <mergeCell ref="A6:F6"/>
    <mergeCell ref="A2:F2"/>
    <mergeCell ref="A137:F137"/>
    <mergeCell ref="A3:F3"/>
    <mergeCell ref="A69:F69"/>
    <mergeCell ref="A70:F70"/>
    <mergeCell ref="A71:F71"/>
    <mergeCell ref="A72:F72"/>
  </mergeCells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25"/>
  <sheetViews>
    <sheetView zoomScaleNormal="100" workbookViewId="0">
      <selection sqref="A1:F1"/>
    </sheetView>
  </sheetViews>
  <sheetFormatPr defaultRowHeight="15"/>
  <cols>
    <col min="1" max="1" width="50.7109375" style="29" customWidth="1"/>
    <col min="2" max="11" width="15.7109375" customWidth="1"/>
  </cols>
  <sheetData>
    <row r="1" spans="1:11" s="2" customFormat="1">
      <c r="A1" s="756" t="s">
        <v>388</v>
      </c>
      <c r="B1" s="756"/>
      <c r="C1" s="756"/>
      <c r="D1" s="756"/>
      <c r="E1" s="756"/>
      <c r="F1" s="756"/>
    </row>
    <row r="2" spans="1:11" s="2" customFormat="1" ht="15.75" thickBot="1">
      <c r="A2" s="782" t="s">
        <v>387</v>
      </c>
      <c r="B2" s="782"/>
      <c r="C2" s="782"/>
      <c r="D2" s="782"/>
      <c r="E2" s="782"/>
      <c r="F2" s="782"/>
    </row>
    <row r="3" spans="1:11" s="55" customFormat="1" ht="15.75" thickBot="1">
      <c r="A3" s="783" t="s">
        <v>181</v>
      </c>
      <c r="B3" s="784"/>
      <c r="C3" s="784"/>
      <c r="D3" s="784"/>
      <c r="E3" s="784"/>
      <c r="F3" s="785"/>
    </row>
    <row r="4" spans="1:11" s="55" customFormat="1" ht="15.75" customHeight="1" thickBot="1">
      <c r="A4" s="753" t="s">
        <v>397</v>
      </c>
      <c r="B4" s="754"/>
      <c r="C4" s="754"/>
      <c r="D4" s="754"/>
      <c r="E4" s="754"/>
      <c r="F4" s="755"/>
    </row>
    <row r="5" spans="1:11" s="55" customFormat="1" ht="15.75" customHeight="1" thickBot="1">
      <c r="A5" s="753" t="s">
        <v>207</v>
      </c>
      <c r="B5" s="754"/>
      <c r="C5" s="754"/>
      <c r="D5" s="754"/>
      <c r="E5" s="754"/>
      <c r="F5" s="755"/>
    </row>
    <row r="6" spans="1:11" s="55" customFormat="1" ht="15.75" customHeight="1" thickBot="1">
      <c r="A6" s="753" t="s">
        <v>239</v>
      </c>
      <c r="B6" s="754"/>
      <c r="C6" s="754"/>
      <c r="D6" s="754"/>
      <c r="E6" s="754"/>
      <c r="F6" s="755"/>
    </row>
    <row r="7" spans="1:11">
      <c r="A7" s="789"/>
      <c r="B7" s="786" t="s">
        <v>237</v>
      </c>
      <c r="C7" s="787"/>
      <c r="D7" s="787"/>
      <c r="E7" s="787"/>
      <c r="F7" s="788"/>
      <c r="G7" s="786" t="s">
        <v>238</v>
      </c>
      <c r="H7" s="787"/>
      <c r="I7" s="787"/>
      <c r="J7" s="787"/>
      <c r="K7" s="788"/>
    </row>
    <row r="8" spans="1:11">
      <c r="A8" s="790"/>
      <c r="B8" s="263">
        <v>2018</v>
      </c>
      <c r="C8" s="280">
        <v>2019</v>
      </c>
      <c r="D8" s="280">
        <v>2020</v>
      </c>
      <c r="E8" s="259">
        <v>2021</v>
      </c>
      <c r="F8" s="260">
        <v>2022</v>
      </c>
      <c r="G8" s="281">
        <v>2018</v>
      </c>
      <c r="H8" s="259">
        <v>2019</v>
      </c>
      <c r="I8" s="259">
        <v>2020</v>
      </c>
      <c r="J8" s="259">
        <v>2021</v>
      </c>
      <c r="K8" s="260">
        <v>2022</v>
      </c>
    </row>
    <row r="9" spans="1:11">
      <c r="A9" s="127" t="s">
        <v>214</v>
      </c>
      <c r="B9" s="196">
        <v>101.1</v>
      </c>
      <c r="C9" s="197">
        <v>101.5</v>
      </c>
      <c r="D9" s="197">
        <v>102.9</v>
      </c>
      <c r="E9" s="197">
        <v>102.4</v>
      </c>
      <c r="F9" s="198">
        <v>103</v>
      </c>
      <c r="G9" s="190">
        <v>98.7</v>
      </c>
      <c r="H9" s="1">
        <v>98.9</v>
      </c>
      <c r="I9" s="1">
        <v>99</v>
      </c>
      <c r="J9" s="1">
        <v>99.7</v>
      </c>
      <c r="K9" s="11">
        <v>99.4</v>
      </c>
    </row>
    <row r="10" spans="1:11">
      <c r="A10" s="127" t="s">
        <v>215</v>
      </c>
      <c r="B10" s="190">
        <v>101.7</v>
      </c>
      <c r="C10" s="197">
        <v>104.1</v>
      </c>
      <c r="D10" s="122">
        <v>103.7</v>
      </c>
      <c r="E10" s="122">
        <v>99.7</v>
      </c>
      <c r="F10" s="11">
        <v>100.5</v>
      </c>
      <c r="G10" s="191">
        <v>104.7</v>
      </c>
      <c r="H10" s="1">
        <v>100.1</v>
      </c>
      <c r="I10" s="187">
        <v>107.6</v>
      </c>
      <c r="J10" s="187">
        <v>105.5</v>
      </c>
      <c r="K10" s="192">
        <v>104.2</v>
      </c>
    </row>
    <row r="11" spans="1:11">
      <c r="A11" s="127" t="s">
        <v>216</v>
      </c>
      <c r="B11" s="196">
        <v>102.1</v>
      </c>
      <c r="C11" s="197">
        <v>101.5</v>
      </c>
      <c r="D11" s="197">
        <v>102.2</v>
      </c>
      <c r="E11" s="197">
        <v>100.5</v>
      </c>
      <c r="F11" s="198">
        <v>102.6</v>
      </c>
      <c r="G11" s="190">
        <v>100.1</v>
      </c>
      <c r="H11" s="1">
        <v>100</v>
      </c>
      <c r="I11" s="1">
        <v>100.2</v>
      </c>
      <c r="J11" s="1">
        <v>99.1</v>
      </c>
      <c r="K11" s="11">
        <v>100.9</v>
      </c>
    </row>
    <row r="12" spans="1:11">
      <c r="A12" s="127" t="s">
        <v>217</v>
      </c>
      <c r="B12" s="196">
        <v>101.4</v>
      </c>
      <c r="C12" s="197">
        <v>100.9</v>
      </c>
      <c r="D12" s="197">
        <v>101.3</v>
      </c>
      <c r="E12" s="197">
        <v>102.8</v>
      </c>
      <c r="F12" s="198">
        <v>104</v>
      </c>
      <c r="G12" s="190">
        <v>100.7</v>
      </c>
      <c r="H12" s="1">
        <v>100.6</v>
      </c>
      <c r="I12" s="1">
        <v>101</v>
      </c>
      <c r="J12" s="1">
        <v>102.1</v>
      </c>
      <c r="K12" s="11">
        <v>102.3</v>
      </c>
    </row>
    <row r="13" spans="1:11">
      <c r="A13" s="127" t="s">
        <v>218</v>
      </c>
      <c r="B13" s="196">
        <v>105.9</v>
      </c>
      <c r="C13" s="197">
        <v>104.2</v>
      </c>
      <c r="D13" s="197">
        <v>105</v>
      </c>
      <c r="E13" s="122">
        <v>105</v>
      </c>
      <c r="F13" s="198">
        <v>106.7</v>
      </c>
      <c r="G13" s="190">
        <v>105.8</v>
      </c>
      <c r="H13" s="1">
        <v>103.8</v>
      </c>
      <c r="I13" s="1">
        <v>105</v>
      </c>
      <c r="J13" s="187">
        <v>105.1</v>
      </c>
      <c r="K13" s="11">
        <v>106.4</v>
      </c>
    </row>
    <row r="14" spans="1:11">
      <c r="A14" s="127" t="s">
        <v>219</v>
      </c>
      <c r="B14" s="200">
        <v>105.1</v>
      </c>
      <c r="C14" s="122">
        <v>106.1</v>
      </c>
      <c r="D14" s="122">
        <v>104.3</v>
      </c>
      <c r="E14" s="122">
        <v>105</v>
      </c>
      <c r="F14" s="199">
        <v>104.8</v>
      </c>
      <c r="G14" s="190">
        <v>105</v>
      </c>
      <c r="H14" s="188">
        <v>106.7</v>
      </c>
      <c r="I14" s="188">
        <v>105.2</v>
      </c>
      <c r="J14" s="188">
        <v>106.7</v>
      </c>
      <c r="K14" s="11">
        <v>104.1</v>
      </c>
    </row>
    <row r="15" spans="1:11">
      <c r="A15" s="127" t="s">
        <v>220</v>
      </c>
      <c r="B15" s="200">
        <v>107.5</v>
      </c>
      <c r="C15" s="201">
        <v>109.3</v>
      </c>
      <c r="D15" s="201">
        <v>105</v>
      </c>
      <c r="E15" s="201">
        <v>107.7</v>
      </c>
      <c r="F15" s="11">
        <v>107.5</v>
      </c>
      <c r="G15" s="190">
        <v>102.5</v>
      </c>
      <c r="H15" s="1">
        <v>106.5</v>
      </c>
      <c r="I15" s="1">
        <v>104</v>
      </c>
      <c r="J15" s="189"/>
      <c r="K15" s="193">
        <v>107.7</v>
      </c>
    </row>
    <row r="16" spans="1:11">
      <c r="A16" s="127" t="s">
        <v>221</v>
      </c>
      <c r="B16" s="200">
        <v>102.8</v>
      </c>
      <c r="C16" s="201">
        <v>103.4</v>
      </c>
      <c r="D16" s="201">
        <v>102.4</v>
      </c>
      <c r="E16" s="201">
        <v>102.6</v>
      </c>
      <c r="F16" s="199">
        <v>107.2</v>
      </c>
      <c r="G16" s="190">
        <v>101</v>
      </c>
      <c r="H16" s="1">
        <v>94.6</v>
      </c>
      <c r="I16" s="1">
        <v>97.3</v>
      </c>
      <c r="J16" s="1">
        <v>98.1</v>
      </c>
      <c r="K16" s="11">
        <v>102.5</v>
      </c>
    </row>
    <row r="17" spans="1:11">
      <c r="A17" s="127" t="s">
        <v>222</v>
      </c>
      <c r="B17" s="190">
        <v>103.9</v>
      </c>
      <c r="C17" s="201">
        <v>103.5</v>
      </c>
      <c r="D17" s="201">
        <v>103.9</v>
      </c>
      <c r="E17" s="201">
        <v>102.3</v>
      </c>
      <c r="F17" s="199">
        <v>102.8</v>
      </c>
      <c r="G17" s="194">
        <v>104.3</v>
      </c>
      <c r="H17" s="1">
        <v>102.9</v>
      </c>
      <c r="I17" s="1">
        <v>101</v>
      </c>
      <c r="J17" s="1">
        <v>101.6</v>
      </c>
      <c r="K17" s="11">
        <v>102.4</v>
      </c>
    </row>
    <row r="18" spans="1:11">
      <c r="A18" s="127" t="s">
        <v>223</v>
      </c>
      <c r="B18" s="200">
        <v>102.8</v>
      </c>
      <c r="C18" s="201">
        <v>104.5</v>
      </c>
      <c r="D18" s="201">
        <v>104.8</v>
      </c>
      <c r="E18" s="201">
        <v>104.5</v>
      </c>
      <c r="F18" s="199">
        <v>106.4</v>
      </c>
      <c r="G18" s="190">
        <v>102.7</v>
      </c>
      <c r="H18" s="1">
        <v>101.4</v>
      </c>
      <c r="I18" s="1">
        <v>102.1</v>
      </c>
      <c r="J18" s="1">
        <v>100.8</v>
      </c>
      <c r="K18" s="11">
        <v>101.3</v>
      </c>
    </row>
    <row r="19" spans="1:11">
      <c r="A19" s="127" t="s">
        <v>224</v>
      </c>
      <c r="B19" s="190">
        <v>99.9</v>
      </c>
      <c r="C19" s="201">
        <v>101</v>
      </c>
      <c r="D19" s="201">
        <v>102</v>
      </c>
      <c r="E19" s="201">
        <v>103</v>
      </c>
      <c r="F19" s="11">
        <v>101.1</v>
      </c>
      <c r="G19" s="194">
        <v>101.6</v>
      </c>
      <c r="H19" s="1">
        <v>99</v>
      </c>
      <c r="I19" s="1">
        <v>95.3</v>
      </c>
      <c r="J19" s="1">
        <v>100.3</v>
      </c>
      <c r="K19" s="193">
        <v>108.3</v>
      </c>
    </row>
    <row r="20" spans="1:11">
      <c r="A20" s="127" t="s">
        <v>225</v>
      </c>
      <c r="B20" s="190">
        <v>97.2</v>
      </c>
      <c r="C20" s="201">
        <v>98</v>
      </c>
      <c r="D20" s="201">
        <v>103.3</v>
      </c>
      <c r="E20" s="201">
        <v>105.6</v>
      </c>
      <c r="F20" s="11">
        <v>102</v>
      </c>
      <c r="G20" s="194">
        <v>98.5</v>
      </c>
      <c r="H20" s="1">
        <v>96.5</v>
      </c>
      <c r="I20" s="1">
        <v>101.4</v>
      </c>
      <c r="J20" s="1">
        <v>100.4</v>
      </c>
      <c r="K20" s="193">
        <v>103.9</v>
      </c>
    </row>
    <row r="21" spans="1:11">
      <c r="A21" s="127" t="s">
        <v>226</v>
      </c>
      <c r="B21" s="190">
        <v>97.600000000000009</v>
      </c>
      <c r="C21" s="201">
        <v>98.3</v>
      </c>
      <c r="D21" s="122">
        <v>96.6</v>
      </c>
      <c r="E21" s="201">
        <v>101.7</v>
      </c>
      <c r="F21" s="11">
        <v>98.4</v>
      </c>
      <c r="G21" s="194">
        <v>98</v>
      </c>
      <c r="H21" s="1">
        <v>91.2</v>
      </c>
      <c r="I21" s="188">
        <v>99.5</v>
      </c>
      <c r="J21" s="1">
        <v>100</v>
      </c>
      <c r="K21" s="193">
        <v>101.1</v>
      </c>
    </row>
    <row r="22" spans="1:11">
      <c r="A22" s="127" t="s">
        <v>227</v>
      </c>
      <c r="B22" s="190">
        <v>100.7</v>
      </c>
      <c r="C22" s="122">
        <v>94.2</v>
      </c>
      <c r="D22" s="122">
        <v>102.5</v>
      </c>
      <c r="E22" s="122">
        <v>102.3</v>
      </c>
      <c r="F22" s="11">
        <v>103.1</v>
      </c>
      <c r="G22" s="194">
        <v>103.1</v>
      </c>
      <c r="H22" s="188">
        <v>103.3</v>
      </c>
      <c r="I22" s="188">
        <v>103.8</v>
      </c>
      <c r="J22" s="1">
        <v>100.6</v>
      </c>
      <c r="K22" s="193">
        <v>105.2</v>
      </c>
    </row>
    <row r="23" spans="1:11">
      <c r="A23" s="127" t="s">
        <v>228</v>
      </c>
      <c r="B23" s="200">
        <v>100.6</v>
      </c>
      <c r="C23" s="122">
        <v>101</v>
      </c>
      <c r="D23" s="122">
        <v>101.2</v>
      </c>
      <c r="E23" s="201">
        <v>103.1</v>
      </c>
      <c r="F23" s="199">
        <v>101.4</v>
      </c>
      <c r="G23" s="190">
        <v>96.7</v>
      </c>
      <c r="H23" s="188">
        <v>101.1</v>
      </c>
      <c r="I23" s="188">
        <v>103.3</v>
      </c>
      <c r="J23" s="1">
        <v>100.7</v>
      </c>
      <c r="K23" s="11">
        <v>100.6</v>
      </c>
    </row>
    <row r="24" spans="1:11">
      <c r="A24" s="127" t="s">
        <v>229</v>
      </c>
      <c r="B24" s="190">
        <v>102.9</v>
      </c>
      <c r="C24" s="122">
        <v>103.2</v>
      </c>
      <c r="D24" s="201">
        <v>103.2</v>
      </c>
      <c r="E24" s="122">
        <v>101.7</v>
      </c>
      <c r="F24" s="11">
        <v>102.7</v>
      </c>
      <c r="G24" s="194">
        <v>104.9</v>
      </c>
      <c r="H24" s="188">
        <v>105.7</v>
      </c>
      <c r="I24" s="1">
        <v>101.3</v>
      </c>
      <c r="J24" s="188">
        <v>102.5</v>
      </c>
      <c r="K24" s="193">
        <v>103.2</v>
      </c>
    </row>
    <row r="25" spans="1:11" ht="15.75" thickBot="1">
      <c r="A25" s="159" t="s">
        <v>191</v>
      </c>
      <c r="B25" s="203">
        <v>102.3</v>
      </c>
      <c r="C25" s="202">
        <v>102.3</v>
      </c>
      <c r="D25" s="202">
        <v>102.6</v>
      </c>
      <c r="E25" s="204">
        <v>102.7</v>
      </c>
      <c r="F25" s="205">
        <v>103.2</v>
      </c>
      <c r="G25" s="195">
        <v>101.3</v>
      </c>
      <c r="H25" s="13">
        <v>100.9</v>
      </c>
      <c r="I25" s="13">
        <v>101.2</v>
      </c>
      <c r="J25" s="13">
        <v>101.4</v>
      </c>
      <c r="K25" s="14">
        <v>102.2</v>
      </c>
    </row>
  </sheetData>
  <sheetProtection algorithmName="SHA-512" hashValue="UhpI1EUaP2SdULWuNBzW7dCFivLwjC+Kn6M3VmeiYq7IsxZPqlIJP5CgW0CNN3a6yYOzVHOfDHD+BBOzM2awrQ==" saltValue="Su9KReVIctbjs6/RjLM3cw==" spinCount="100000" sheet="1" objects="1" scenarios="1"/>
  <mergeCells count="9">
    <mergeCell ref="G7:K7"/>
    <mergeCell ref="A3:F3"/>
    <mergeCell ref="A2:F2"/>
    <mergeCell ref="A1:F1"/>
    <mergeCell ref="A4:F4"/>
    <mergeCell ref="A5:F5"/>
    <mergeCell ref="A6:F6"/>
    <mergeCell ref="A7:A8"/>
    <mergeCell ref="B7:F7"/>
  </mergeCells>
  <pageMargins left="0.7" right="0.7" top="0.75" bottom="0.75" header="0.3" footer="0.3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12"/>
  <sheetViews>
    <sheetView workbookViewId="0">
      <selection sqref="A1:P1"/>
    </sheetView>
  </sheetViews>
  <sheetFormatPr defaultRowHeight="15"/>
  <cols>
    <col min="1" max="1" width="9.140625" customWidth="1"/>
    <col min="2" max="2" width="0.140625" customWidth="1"/>
    <col min="5" max="5" width="7.7109375" customWidth="1"/>
    <col min="6" max="7" width="9.140625" hidden="1" customWidth="1"/>
    <col min="11" max="11" width="0.140625" customWidth="1"/>
    <col min="12" max="12" width="9.140625" hidden="1" customWidth="1"/>
    <col min="15" max="15" width="9.140625" customWidth="1"/>
    <col min="16" max="16" width="0.140625" customWidth="1"/>
  </cols>
  <sheetData>
    <row r="1" spans="1:18">
      <c r="A1" s="756" t="s">
        <v>122</v>
      </c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  <c r="N1" s="757"/>
      <c r="O1" s="757"/>
      <c r="P1" s="757"/>
    </row>
    <row r="2" spans="1:18" s="55" customFormat="1" ht="13.5" thickBot="1">
      <c r="A2" s="54" t="s">
        <v>123</v>
      </c>
    </row>
    <row r="3" spans="1:18" s="55" customFormat="1" ht="15.75" thickBot="1">
      <c r="A3" s="753" t="s">
        <v>181</v>
      </c>
      <c r="B3" s="754"/>
      <c r="C3" s="754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5"/>
    </row>
    <row r="4" spans="1:18" s="55" customFormat="1" ht="15.75" thickBot="1">
      <c r="A4" s="753" t="s">
        <v>240</v>
      </c>
      <c r="B4" s="754"/>
      <c r="C4" s="754"/>
      <c r="D4" s="754"/>
      <c r="E4" s="754"/>
      <c r="F4" s="754"/>
      <c r="G4" s="754"/>
      <c r="H4" s="754"/>
      <c r="I4" s="754"/>
      <c r="J4" s="754"/>
      <c r="K4" s="754"/>
      <c r="L4" s="754"/>
      <c r="M4" s="754"/>
      <c r="N4" s="754"/>
      <c r="O4" s="754"/>
      <c r="P4" s="755"/>
    </row>
    <row r="5" spans="1:18" ht="15.75" thickBot="1">
      <c r="A5" s="753" t="s">
        <v>241</v>
      </c>
      <c r="B5" s="754"/>
      <c r="C5" s="754"/>
      <c r="D5" s="754"/>
      <c r="E5" s="754"/>
      <c r="F5" s="754"/>
      <c r="G5" s="754"/>
      <c r="H5" s="754"/>
      <c r="I5" s="754"/>
      <c r="J5" s="754"/>
      <c r="K5" s="754"/>
      <c r="L5" s="754"/>
      <c r="M5" s="754"/>
      <c r="N5" s="754"/>
      <c r="O5" s="754"/>
      <c r="P5" s="755"/>
    </row>
    <row r="6" spans="1:18" s="55" customFormat="1" ht="15.75" thickBot="1">
      <c r="A6" s="753" t="s">
        <v>242</v>
      </c>
      <c r="B6" s="754"/>
      <c r="C6" s="754"/>
      <c r="D6" s="754"/>
      <c r="E6" s="754"/>
      <c r="F6" s="754"/>
      <c r="G6" s="754"/>
      <c r="H6" s="754"/>
      <c r="I6" s="754"/>
      <c r="J6" s="754"/>
      <c r="K6" s="754"/>
      <c r="L6" s="754"/>
      <c r="M6" s="754"/>
      <c r="N6" s="754"/>
      <c r="O6" s="754"/>
      <c r="P6" s="755"/>
    </row>
    <row r="7" spans="1:18">
      <c r="A7" s="261"/>
      <c r="B7" s="791" t="s">
        <v>9</v>
      </c>
      <c r="C7" s="759"/>
      <c r="D7" s="759"/>
      <c r="E7" s="759"/>
      <c r="F7" s="792"/>
      <c r="G7" s="793" t="s">
        <v>10</v>
      </c>
      <c r="H7" s="762"/>
      <c r="I7" s="762"/>
      <c r="J7" s="758"/>
      <c r="K7" s="763"/>
      <c r="L7" s="761" t="s">
        <v>11</v>
      </c>
      <c r="M7" s="762"/>
      <c r="N7" s="762"/>
      <c r="O7" s="758"/>
      <c r="P7" s="763"/>
    </row>
    <row r="8" spans="1:18" ht="15" customHeight="1">
      <c r="A8" s="262"/>
      <c r="B8" s="273">
        <v>2018</v>
      </c>
      <c r="C8" s="259">
        <v>2019</v>
      </c>
      <c r="D8" s="259">
        <v>2020</v>
      </c>
      <c r="E8" s="264">
        <v>2021</v>
      </c>
      <c r="F8" s="274">
        <v>2022</v>
      </c>
      <c r="G8" s="271">
        <v>2018</v>
      </c>
      <c r="H8" s="259">
        <v>2019</v>
      </c>
      <c r="I8" s="259">
        <v>2020</v>
      </c>
      <c r="J8" s="264">
        <v>2021</v>
      </c>
      <c r="K8" s="260">
        <v>2022</v>
      </c>
      <c r="L8" s="263">
        <v>2018</v>
      </c>
      <c r="M8" s="259">
        <v>2019</v>
      </c>
      <c r="N8" s="259">
        <v>2020</v>
      </c>
      <c r="O8" s="264">
        <v>2021</v>
      </c>
      <c r="P8" s="260">
        <v>2022</v>
      </c>
      <c r="R8" s="113"/>
    </row>
    <row r="9" spans="1:18" ht="15" customHeight="1">
      <c r="A9" s="163" t="s">
        <v>0</v>
      </c>
      <c r="B9" s="275"/>
      <c r="C9" s="1">
        <v>4.5</v>
      </c>
      <c r="D9" s="1">
        <v>8.9</v>
      </c>
      <c r="E9" s="15">
        <v>6.8</v>
      </c>
      <c r="F9" s="276"/>
      <c r="G9" s="121"/>
      <c r="H9" s="1">
        <v>24.2</v>
      </c>
      <c r="I9" s="1">
        <v>13.2</v>
      </c>
      <c r="J9" s="15">
        <v>18.600000000000001</v>
      </c>
      <c r="K9" s="11"/>
      <c r="L9" s="10"/>
      <c r="M9" s="1">
        <v>-6</v>
      </c>
      <c r="N9" s="1">
        <v>-6.4</v>
      </c>
      <c r="O9" s="15">
        <v>-3.2</v>
      </c>
      <c r="P9" s="11"/>
      <c r="R9" s="113"/>
    </row>
    <row r="10" spans="1:18" ht="15" customHeight="1">
      <c r="A10" s="163" t="s">
        <v>1</v>
      </c>
      <c r="B10" s="275"/>
      <c r="C10" s="1">
        <v>13.2</v>
      </c>
      <c r="D10" s="1">
        <v>11.3</v>
      </c>
      <c r="E10" s="15">
        <v>17.399999999999999</v>
      </c>
      <c r="F10" s="276"/>
      <c r="G10" s="121"/>
      <c r="H10" s="1">
        <v>24.1</v>
      </c>
      <c r="I10" s="1">
        <v>15.6</v>
      </c>
      <c r="J10" s="15">
        <v>17.3</v>
      </c>
      <c r="K10" s="11"/>
      <c r="L10" s="10"/>
      <c r="M10" s="1">
        <v>-4.0999999999999996</v>
      </c>
      <c r="N10" s="1">
        <v>-4.9000000000000004</v>
      </c>
      <c r="O10" s="15">
        <v>-2.4</v>
      </c>
      <c r="P10" s="11"/>
      <c r="R10" s="113"/>
    </row>
    <row r="11" spans="1:18" ht="15" customHeight="1">
      <c r="A11" s="163" t="s">
        <v>2</v>
      </c>
      <c r="B11" s="277">
        <v>4.0999999999999996</v>
      </c>
      <c r="C11" s="1">
        <v>9.9</v>
      </c>
      <c r="D11" s="1">
        <v>10.4</v>
      </c>
      <c r="E11" s="15">
        <v>13.3</v>
      </c>
      <c r="F11" s="276"/>
      <c r="G11" s="272">
        <v>16.2</v>
      </c>
      <c r="H11" s="1">
        <v>24.1</v>
      </c>
      <c r="I11" s="1">
        <v>14.6</v>
      </c>
      <c r="J11" s="15">
        <v>17.8</v>
      </c>
      <c r="K11" s="11"/>
      <c r="L11" s="10"/>
      <c r="M11" s="1">
        <v>-4.9000000000000004</v>
      </c>
      <c r="N11" s="1">
        <v>-5.5</v>
      </c>
      <c r="O11" s="15">
        <v>-5.7</v>
      </c>
      <c r="P11" s="11"/>
      <c r="R11" s="113"/>
    </row>
    <row r="12" spans="1:18" ht="15.75" customHeight="1" thickBot="1">
      <c r="A12" s="164" t="s">
        <v>3</v>
      </c>
      <c r="B12" s="278">
        <f>B10-B9</f>
        <v>0</v>
      </c>
      <c r="C12" s="13">
        <f t="shared" ref="C12:P12" si="0">C10-C9</f>
        <v>8.6999999999999993</v>
      </c>
      <c r="D12" s="13">
        <f t="shared" si="0"/>
        <v>2.4000000000000004</v>
      </c>
      <c r="E12" s="13">
        <f t="shared" si="0"/>
        <v>10.599999999999998</v>
      </c>
      <c r="F12" s="279">
        <f>F10-F9</f>
        <v>0</v>
      </c>
      <c r="G12" s="158">
        <f>G10-G9</f>
        <v>0</v>
      </c>
      <c r="H12" s="13">
        <f t="shared" si="0"/>
        <v>-9.9999999999997868E-2</v>
      </c>
      <c r="I12" s="13">
        <f t="shared" si="0"/>
        <v>2.4000000000000004</v>
      </c>
      <c r="J12" s="13">
        <f t="shared" si="0"/>
        <v>-1.3000000000000007</v>
      </c>
      <c r="K12" s="14">
        <f>K10-K9</f>
        <v>0</v>
      </c>
      <c r="L12" s="13">
        <f>L10-L9</f>
        <v>0</v>
      </c>
      <c r="M12" s="13">
        <f t="shared" si="0"/>
        <v>1.9000000000000004</v>
      </c>
      <c r="N12" s="13">
        <f t="shared" si="0"/>
        <v>1.5</v>
      </c>
      <c r="O12" s="13">
        <f t="shared" si="0"/>
        <v>0.80000000000000027</v>
      </c>
      <c r="P12" s="14">
        <f t="shared" si="0"/>
        <v>0</v>
      </c>
      <c r="R12" s="112"/>
    </row>
  </sheetData>
  <sheetProtection algorithmName="SHA-512" hashValue="rTXLokMpw5cMT1ZU+IlxNM8MI0VY7nVOmNb/0TKyu7m/wmHH+GuumlxioZVDRNG7v5jBztXVgVHYdK20Tz/ncg==" saltValue="TbohF0mMMwiXc/K497d6/A==" spinCount="100000" sheet="1" objects="1" scenarios="1"/>
  <mergeCells count="8">
    <mergeCell ref="B7:F7"/>
    <mergeCell ref="G7:K7"/>
    <mergeCell ref="L7:P7"/>
    <mergeCell ref="A1:P1"/>
    <mergeCell ref="A3:P3"/>
    <mergeCell ref="A4:P4"/>
    <mergeCell ref="A5:P5"/>
    <mergeCell ref="A6:P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46"/>
  <sheetViews>
    <sheetView zoomScaleNormal="100" workbookViewId="0">
      <selection sqref="A1:P1"/>
    </sheetView>
  </sheetViews>
  <sheetFormatPr defaultRowHeight="15"/>
  <sheetData>
    <row r="1" spans="1:18">
      <c r="A1" s="756" t="s">
        <v>12</v>
      </c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  <c r="N1" s="757"/>
      <c r="O1" s="757"/>
      <c r="P1" s="757"/>
    </row>
    <row r="2" spans="1:18" s="55" customFormat="1" ht="13.5" thickBot="1">
      <c r="A2" s="54" t="s">
        <v>260</v>
      </c>
    </row>
    <row r="3" spans="1:18" s="55" customFormat="1" ht="15.75" thickBot="1">
      <c r="A3" s="753" t="s">
        <v>247</v>
      </c>
      <c r="B3" s="754"/>
      <c r="C3" s="754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5"/>
    </row>
    <row r="4" spans="1:18" s="55" customFormat="1" ht="15.75" thickBot="1">
      <c r="A4" s="753" t="s">
        <v>248</v>
      </c>
      <c r="B4" s="754"/>
      <c r="C4" s="754"/>
      <c r="D4" s="754"/>
      <c r="E4" s="754"/>
      <c r="F4" s="754"/>
      <c r="G4" s="754"/>
      <c r="H4" s="754"/>
      <c r="I4" s="754"/>
      <c r="J4" s="754"/>
      <c r="K4" s="754"/>
      <c r="L4" s="754"/>
      <c r="M4" s="754"/>
      <c r="N4" s="754"/>
      <c r="O4" s="754"/>
      <c r="P4" s="755"/>
    </row>
    <row r="5" spans="1:18" s="55" customFormat="1" ht="15.75" thickBot="1">
      <c r="A5" s="753" t="s">
        <v>249</v>
      </c>
      <c r="B5" s="754"/>
      <c r="C5" s="754"/>
      <c r="D5" s="754"/>
      <c r="E5" s="754"/>
      <c r="F5" s="754"/>
      <c r="G5" s="754"/>
      <c r="H5" s="754"/>
      <c r="I5" s="754"/>
      <c r="J5" s="754"/>
      <c r="K5" s="754"/>
      <c r="L5" s="754"/>
      <c r="M5" s="754"/>
      <c r="N5" s="754"/>
      <c r="O5" s="754"/>
      <c r="P5" s="755"/>
    </row>
    <row r="6" spans="1:18" ht="15.75" thickBot="1">
      <c r="A6" s="753" t="s">
        <v>250</v>
      </c>
      <c r="B6" s="754"/>
      <c r="C6" s="754"/>
      <c r="D6" s="754"/>
      <c r="E6" s="754"/>
      <c r="F6" s="754"/>
      <c r="G6" s="754"/>
      <c r="H6" s="754"/>
      <c r="I6" s="754"/>
      <c r="J6" s="754"/>
      <c r="K6" s="754"/>
      <c r="L6" s="754"/>
      <c r="M6" s="754"/>
      <c r="N6" s="754"/>
      <c r="O6" s="754"/>
      <c r="P6" s="755"/>
    </row>
    <row r="7" spans="1:18">
      <c r="A7" s="261"/>
      <c r="B7" s="758" t="s">
        <v>9</v>
      </c>
      <c r="C7" s="759"/>
      <c r="D7" s="759"/>
      <c r="E7" s="759"/>
      <c r="F7" s="760"/>
      <c r="G7" s="761" t="s">
        <v>10</v>
      </c>
      <c r="H7" s="762"/>
      <c r="I7" s="762"/>
      <c r="J7" s="758"/>
      <c r="K7" s="763"/>
      <c r="L7" s="761" t="s">
        <v>11</v>
      </c>
      <c r="M7" s="762"/>
      <c r="N7" s="762"/>
      <c r="O7" s="758"/>
      <c r="P7" s="763"/>
    </row>
    <row r="8" spans="1:18">
      <c r="A8" s="258"/>
      <c r="B8" s="266">
        <v>2018</v>
      </c>
      <c r="C8" s="266">
        <v>2019</v>
      </c>
      <c r="D8" s="266">
        <v>2020</v>
      </c>
      <c r="E8" s="267">
        <v>2021</v>
      </c>
      <c r="F8" s="268">
        <v>2022</v>
      </c>
      <c r="G8" s="258">
        <v>2018</v>
      </c>
      <c r="H8" s="266">
        <v>2019</v>
      </c>
      <c r="I8" s="266">
        <v>2020</v>
      </c>
      <c r="J8" s="267">
        <v>2021</v>
      </c>
      <c r="K8" s="268">
        <v>2022</v>
      </c>
      <c r="L8" s="258">
        <v>2018</v>
      </c>
      <c r="M8" s="266">
        <v>2019</v>
      </c>
      <c r="N8" s="266">
        <v>2020</v>
      </c>
      <c r="O8" s="267">
        <v>2021</v>
      </c>
      <c r="P8" s="268">
        <v>2022</v>
      </c>
    </row>
    <row r="9" spans="1:18" ht="15" customHeight="1">
      <c r="A9" s="10" t="s">
        <v>0</v>
      </c>
      <c r="B9" s="1">
        <v>81</v>
      </c>
      <c r="C9" s="1">
        <v>83.6</v>
      </c>
      <c r="D9" s="1">
        <v>79.8</v>
      </c>
      <c r="E9" s="15">
        <v>81.5</v>
      </c>
      <c r="F9" s="11">
        <v>82.9</v>
      </c>
      <c r="G9" s="10">
        <v>82.1</v>
      </c>
      <c r="H9" s="1">
        <v>82.3</v>
      </c>
      <c r="I9" s="1">
        <v>80.5</v>
      </c>
      <c r="J9" s="15">
        <v>81</v>
      </c>
      <c r="K9" s="11">
        <v>81.7</v>
      </c>
      <c r="L9" s="10">
        <v>72.900000000000006</v>
      </c>
      <c r="M9" s="1">
        <v>73.3</v>
      </c>
      <c r="N9" s="1">
        <v>71.8</v>
      </c>
      <c r="O9" s="15">
        <v>72.400000000000006</v>
      </c>
      <c r="P9" s="11">
        <v>74.7</v>
      </c>
    </row>
    <row r="10" spans="1:18" ht="15" customHeight="1">
      <c r="A10" s="10" t="s">
        <v>1</v>
      </c>
      <c r="B10" s="1">
        <v>64.900000000000006</v>
      </c>
      <c r="C10" s="1">
        <v>68</v>
      </c>
      <c r="D10" s="1">
        <v>65</v>
      </c>
      <c r="E10" s="15">
        <v>67.3</v>
      </c>
      <c r="F10" s="11">
        <v>68</v>
      </c>
      <c r="G10" s="10">
        <v>66.900000000000006</v>
      </c>
      <c r="H10" s="1">
        <v>68.5</v>
      </c>
      <c r="I10" s="1">
        <v>65.900000000000006</v>
      </c>
      <c r="J10" s="15">
        <v>66.099999999999994</v>
      </c>
      <c r="K10" s="11">
        <v>67.900000000000006</v>
      </c>
      <c r="L10" s="10">
        <v>53.2</v>
      </c>
      <c r="M10" s="1">
        <v>53.9</v>
      </c>
      <c r="N10" s="1">
        <v>52.1</v>
      </c>
      <c r="O10" s="15">
        <v>53.2</v>
      </c>
      <c r="P10" s="11">
        <v>55</v>
      </c>
    </row>
    <row r="11" spans="1:18" ht="15" customHeight="1">
      <c r="A11" s="10" t="s">
        <v>2</v>
      </c>
      <c r="B11" s="1">
        <v>72.900000000000006</v>
      </c>
      <c r="C11" s="1">
        <v>75.7</v>
      </c>
      <c r="D11" s="1">
        <v>72.3</v>
      </c>
      <c r="E11" s="15">
        <v>74.400000000000006</v>
      </c>
      <c r="F11" s="11">
        <v>75.5</v>
      </c>
      <c r="G11" s="10">
        <v>74.400000000000006</v>
      </c>
      <c r="H11" s="1">
        <v>75.400000000000006</v>
      </c>
      <c r="I11" s="1">
        <v>73.2</v>
      </c>
      <c r="J11" s="15">
        <v>73.5</v>
      </c>
      <c r="K11" s="11">
        <v>74.8</v>
      </c>
      <c r="L11" s="10">
        <v>63</v>
      </c>
      <c r="M11" s="1">
        <v>63.5</v>
      </c>
      <c r="N11" s="1">
        <v>61.9</v>
      </c>
      <c r="O11" s="15">
        <v>62.7</v>
      </c>
      <c r="P11" s="11">
        <v>64.8</v>
      </c>
    </row>
    <row r="12" spans="1:18" ht="15.75" customHeight="1" thickBot="1">
      <c r="A12" s="12" t="s">
        <v>3</v>
      </c>
      <c r="B12" s="13">
        <f>B10-B9</f>
        <v>-16.099999999999994</v>
      </c>
      <c r="C12" s="13">
        <f t="shared" ref="C12:P12" si="0">C10-C9</f>
        <v>-15.599999999999994</v>
      </c>
      <c r="D12" s="13">
        <f t="shared" si="0"/>
        <v>-14.799999999999997</v>
      </c>
      <c r="E12" s="16">
        <v>-14.200000000000003</v>
      </c>
      <c r="F12" s="14">
        <f>F10-F9</f>
        <v>-14.900000000000006</v>
      </c>
      <c r="G12" s="13">
        <f>G10-G9</f>
        <v>-15.199999999999989</v>
      </c>
      <c r="H12" s="13">
        <f t="shared" si="0"/>
        <v>-13.799999999999997</v>
      </c>
      <c r="I12" s="13">
        <f t="shared" si="0"/>
        <v>-14.599999999999994</v>
      </c>
      <c r="J12" s="16">
        <v>-14.900000000000006</v>
      </c>
      <c r="K12" s="14">
        <f>K10-K9</f>
        <v>-13.799999999999997</v>
      </c>
      <c r="L12" s="13">
        <f>L10-L9</f>
        <v>-19.700000000000003</v>
      </c>
      <c r="M12" s="13">
        <f t="shared" si="0"/>
        <v>-19.399999999999999</v>
      </c>
      <c r="N12" s="13">
        <f t="shared" si="0"/>
        <v>-19.699999999999996</v>
      </c>
      <c r="O12" s="16">
        <v>-19.200000000000003</v>
      </c>
      <c r="P12" s="14">
        <f t="shared" si="0"/>
        <v>-19.700000000000003</v>
      </c>
    </row>
    <row r="14" spans="1:18">
      <c r="Q14" s="114"/>
      <c r="R14" s="113"/>
    </row>
    <row r="15" spans="1:18">
      <c r="N15" s="115"/>
      <c r="Q15" s="113"/>
    </row>
    <row r="16" spans="1:18">
      <c r="N16" s="115"/>
      <c r="Q16" s="113"/>
    </row>
    <row r="17" spans="1:17">
      <c r="N17" s="115"/>
      <c r="Q17" s="113"/>
    </row>
    <row r="18" spans="1:17">
      <c r="N18" s="115"/>
      <c r="Q18" s="113"/>
    </row>
    <row r="19" spans="1:17">
      <c r="N19" s="115"/>
    </row>
    <row r="29" spans="1:17">
      <c r="A29" s="756" t="s">
        <v>13</v>
      </c>
      <c r="B29" s="756"/>
      <c r="C29" s="756"/>
      <c r="D29" s="756"/>
      <c r="E29" s="756"/>
      <c r="F29" s="756"/>
      <c r="G29" s="756"/>
      <c r="H29" s="756"/>
      <c r="I29" s="756"/>
      <c r="J29" s="756"/>
      <c r="K29" s="756"/>
      <c r="L29" s="756"/>
      <c r="M29" s="756"/>
      <c r="N29" s="756"/>
      <c r="O29" s="756"/>
    </row>
    <row r="30" spans="1:17" s="55" customFormat="1" ht="12.75">
      <c r="A30" s="54" t="s">
        <v>260</v>
      </c>
    </row>
    <row r="31" spans="1:17" ht="15.75" thickBot="1"/>
    <row r="32" spans="1:17" s="55" customFormat="1" ht="15.75" thickBot="1">
      <c r="A32" s="753" t="s">
        <v>247</v>
      </c>
      <c r="B32" s="754"/>
      <c r="C32" s="754"/>
      <c r="D32" s="754"/>
      <c r="E32" s="754"/>
      <c r="F32" s="754"/>
      <c r="G32" s="754"/>
      <c r="H32" s="754"/>
      <c r="I32" s="754"/>
      <c r="J32" s="754"/>
      <c r="K32" s="754"/>
      <c r="L32" s="754"/>
      <c r="M32" s="754"/>
      <c r="N32" s="754"/>
      <c r="O32" s="754"/>
      <c r="P32" s="755"/>
    </row>
    <row r="33" spans="1:16" s="55" customFormat="1" ht="15.75" thickBot="1">
      <c r="A33" s="753" t="s">
        <v>248</v>
      </c>
      <c r="B33" s="754"/>
      <c r="C33" s="754"/>
      <c r="D33" s="754"/>
      <c r="E33" s="754"/>
      <c r="F33" s="754"/>
      <c r="G33" s="754"/>
      <c r="H33" s="754"/>
      <c r="I33" s="754"/>
      <c r="J33" s="754"/>
      <c r="K33" s="754"/>
      <c r="L33" s="754"/>
      <c r="M33" s="754"/>
      <c r="N33" s="754"/>
      <c r="O33" s="754"/>
      <c r="P33" s="755"/>
    </row>
    <row r="34" spans="1:16" s="55" customFormat="1" ht="15.75" thickBot="1">
      <c r="A34" s="753" t="s">
        <v>249</v>
      </c>
      <c r="B34" s="754"/>
      <c r="C34" s="754"/>
      <c r="D34" s="754"/>
      <c r="E34" s="754"/>
      <c r="F34" s="754"/>
      <c r="G34" s="754"/>
      <c r="H34" s="754"/>
      <c r="I34" s="754"/>
      <c r="J34" s="754"/>
      <c r="K34" s="754"/>
      <c r="L34" s="754"/>
      <c r="M34" s="754"/>
      <c r="N34" s="754"/>
      <c r="O34" s="754"/>
      <c r="P34" s="755"/>
    </row>
    <row r="35" spans="1:16" ht="15.75" thickBot="1">
      <c r="A35" s="753" t="s">
        <v>251</v>
      </c>
      <c r="B35" s="754"/>
      <c r="C35" s="754"/>
      <c r="D35" s="754"/>
      <c r="E35" s="754"/>
      <c r="F35" s="754"/>
      <c r="G35" s="754"/>
      <c r="H35" s="754"/>
      <c r="I35" s="754"/>
      <c r="J35" s="754"/>
      <c r="K35" s="754"/>
      <c r="L35" s="754"/>
      <c r="M35" s="754"/>
      <c r="N35" s="754"/>
      <c r="O35" s="754"/>
      <c r="P35" s="755"/>
    </row>
    <row r="36" spans="1:16">
      <c r="A36" s="261"/>
      <c r="B36" s="758" t="s">
        <v>9</v>
      </c>
      <c r="C36" s="759"/>
      <c r="D36" s="759"/>
      <c r="E36" s="759"/>
      <c r="F36" s="760"/>
      <c r="G36" s="794" t="s">
        <v>10</v>
      </c>
      <c r="H36" s="759"/>
      <c r="I36" s="759"/>
      <c r="J36" s="759"/>
      <c r="K36" s="760"/>
      <c r="L36" s="759" t="s">
        <v>11</v>
      </c>
      <c r="M36" s="759"/>
      <c r="N36" s="759"/>
      <c r="O36" s="759"/>
      <c r="P36" s="760"/>
    </row>
    <row r="37" spans="1:16">
      <c r="A37" s="258"/>
      <c r="B37" s="266">
        <v>2018</v>
      </c>
      <c r="C37" s="266">
        <v>2019</v>
      </c>
      <c r="D37" s="266">
        <v>2020</v>
      </c>
      <c r="E37" s="266">
        <v>2021</v>
      </c>
      <c r="F37" s="268">
        <v>2022</v>
      </c>
      <c r="G37" s="258">
        <v>2018</v>
      </c>
      <c r="H37" s="266">
        <v>2019</v>
      </c>
      <c r="I37" s="266">
        <v>2020</v>
      </c>
      <c r="J37" s="266">
        <v>2021</v>
      </c>
      <c r="K37" s="268">
        <v>2022</v>
      </c>
      <c r="L37" s="269">
        <v>2018</v>
      </c>
      <c r="M37" s="266">
        <v>2019</v>
      </c>
      <c r="N37" s="266">
        <v>2020</v>
      </c>
      <c r="O37" s="266">
        <v>2021</v>
      </c>
      <c r="P37" s="270">
        <v>2022</v>
      </c>
    </row>
    <row r="38" spans="1:16">
      <c r="A38" s="10" t="s">
        <v>0</v>
      </c>
      <c r="B38" s="1">
        <v>42.7</v>
      </c>
      <c r="C38" s="1">
        <v>38.6</v>
      </c>
      <c r="D38" s="1">
        <v>37.5</v>
      </c>
      <c r="E38" s="1">
        <v>42.5</v>
      </c>
      <c r="F38" s="11">
        <v>49.1</v>
      </c>
      <c r="G38" s="10">
        <v>45.3</v>
      </c>
      <c r="H38" s="1">
        <v>45.7</v>
      </c>
      <c r="I38" s="1">
        <v>43.5</v>
      </c>
      <c r="J38" s="1">
        <v>42.5</v>
      </c>
      <c r="K38" s="11">
        <v>46</v>
      </c>
      <c r="L38" s="121">
        <v>34.9</v>
      </c>
      <c r="M38" s="1">
        <v>35.799999999999997</v>
      </c>
      <c r="N38" s="1">
        <v>34.1</v>
      </c>
      <c r="O38" s="1">
        <v>35.5</v>
      </c>
      <c r="P38" s="212">
        <v>38.299999999999997</v>
      </c>
    </row>
    <row r="39" spans="1:16">
      <c r="A39" s="10" t="s">
        <v>1</v>
      </c>
      <c r="B39" s="1">
        <v>31.4</v>
      </c>
      <c r="C39" s="1">
        <v>42.5</v>
      </c>
      <c r="D39" s="1">
        <v>35.299999999999997</v>
      </c>
      <c r="E39" s="1">
        <v>36.1</v>
      </c>
      <c r="F39" s="11">
        <v>34.6</v>
      </c>
      <c r="G39" s="10">
        <v>32.5</v>
      </c>
      <c r="H39" s="1">
        <v>35.6</v>
      </c>
      <c r="I39" s="1">
        <v>31.7</v>
      </c>
      <c r="J39" s="1">
        <v>32.700000000000003</v>
      </c>
      <c r="K39" s="11">
        <v>37.299999999999997</v>
      </c>
      <c r="L39" s="121">
        <v>26.4</v>
      </c>
      <c r="M39" s="1">
        <v>27.4</v>
      </c>
      <c r="N39" s="1">
        <v>24.7</v>
      </c>
      <c r="O39" s="1">
        <v>26.4</v>
      </c>
      <c r="P39" s="212">
        <v>29</v>
      </c>
    </row>
    <row r="40" spans="1:16">
      <c r="A40" s="10" t="s">
        <v>2</v>
      </c>
      <c r="B40" s="1">
        <v>37.200000000000003</v>
      </c>
      <c r="C40" s="1">
        <v>40.5</v>
      </c>
      <c r="D40" s="1">
        <v>36.4</v>
      </c>
      <c r="E40" s="1">
        <v>39.4</v>
      </c>
      <c r="F40" s="11">
        <v>42.1</v>
      </c>
      <c r="G40" s="10">
        <v>39.1</v>
      </c>
      <c r="H40" s="1">
        <v>40.799999999999997</v>
      </c>
      <c r="I40" s="1">
        <v>37.799999999999997</v>
      </c>
      <c r="J40" s="1">
        <v>37.799999999999997</v>
      </c>
      <c r="K40" s="11">
        <v>41.8</v>
      </c>
      <c r="L40" s="121">
        <v>30.8</v>
      </c>
      <c r="M40" s="1">
        <v>31.7</v>
      </c>
      <c r="N40" s="1">
        <v>29.5</v>
      </c>
      <c r="O40" s="1">
        <v>31.1</v>
      </c>
      <c r="P40" s="212">
        <v>33.799999999999997</v>
      </c>
    </row>
    <row r="41" spans="1:16" ht="15.75" thickBot="1">
      <c r="A41" s="12" t="s">
        <v>3</v>
      </c>
      <c r="B41" s="125">
        <f t="shared" ref="B41:P41" si="1">B39-B38</f>
        <v>-11.300000000000004</v>
      </c>
      <c r="C41" s="125">
        <f t="shared" si="1"/>
        <v>3.8999999999999986</v>
      </c>
      <c r="D41" s="125">
        <f t="shared" si="1"/>
        <v>-2.2000000000000028</v>
      </c>
      <c r="E41" s="125">
        <f t="shared" si="1"/>
        <v>-6.3999999999999986</v>
      </c>
      <c r="F41" s="167">
        <f t="shared" si="1"/>
        <v>-14.5</v>
      </c>
      <c r="G41" s="166">
        <f t="shared" si="1"/>
        <v>-12.799999999999997</v>
      </c>
      <c r="H41" s="125">
        <f t="shared" si="1"/>
        <v>-10.100000000000001</v>
      </c>
      <c r="I41" s="125">
        <f t="shared" si="1"/>
        <v>-11.8</v>
      </c>
      <c r="J41" s="125">
        <f t="shared" si="1"/>
        <v>-9.7999999999999972</v>
      </c>
      <c r="K41" s="167">
        <f t="shared" si="1"/>
        <v>-8.7000000000000028</v>
      </c>
      <c r="L41" s="214">
        <f t="shared" si="1"/>
        <v>-8.5</v>
      </c>
      <c r="M41" s="125">
        <f t="shared" si="1"/>
        <v>-8.3999999999999986</v>
      </c>
      <c r="N41" s="125">
        <f t="shared" si="1"/>
        <v>-9.4000000000000021</v>
      </c>
      <c r="O41" s="125">
        <f t="shared" si="1"/>
        <v>-9.1000000000000014</v>
      </c>
      <c r="P41" s="215">
        <f t="shared" si="1"/>
        <v>-9.2999999999999972</v>
      </c>
    </row>
    <row r="46" spans="1:16">
      <c r="L46" s="17"/>
      <c r="M46" s="17"/>
      <c r="N46" s="17"/>
      <c r="O46" s="17"/>
    </row>
  </sheetData>
  <sheetProtection algorithmName="SHA-512" hashValue="gA42HjgV1dm2D6hP6xYYAYD45RRS2MRi7LnivxuJp2XAhEZa+GykPadswqk1jh8actJMmCcv3SmBFCpCJpLCBQ==" saltValue="MqMFj1XpyiAgbLQaQEiejg==" spinCount="100000" sheet="1" objects="1" scenarios="1"/>
  <mergeCells count="16">
    <mergeCell ref="A29:O29"/>
    <mergeCell ref="B36:F36"/>
    <mergeCell ref="L36:P36"/>
    <mergeCell ref="G36:K36"/>
    <mergeCell ref="A32:P32"/>
    <mergeCell ref="A33:P33"/>
    <mergeCell ref="A34:P34"/>
    <mergeCell ref="A35:P35"/>
    <mergeCell ref="A1:P1"/>
    <mergeCell ref="B7:F7"/>
    <mergeCell ref="G7:K7"/>
    <mergeCell ref="L7:P7"/>
    <mergeCell ref="A3:P3"/>
    <mergeCell ref="A4:P4"/>
    <mergeCell ref="A5:P5"/>
    <mergeCell ref="A6:P6"/>
  </mergeCells>
  <pageMargins left="0.7" right="0.7" top="0.75" bottom="0.75" header="0.3" footer="0.3"/>
  <pageSetup paperSize="9" scale="89" orientation="landscape" r:id="rId1"/>
  <rowBreaks count="1" manualBreakCount="1">
    <brk id="28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42"/>
  <sheetViews>
    <sheetView zoomScaleNormal="100" workbookViewId="0">
      <selection sqref="A1:O1"/>
    </sheetView>
  </sheetViews>
  <sheetFormatPr defaultRowHeight="15"/>
  <sheetData>
    <row r="1" spans="1:17">
      <c r="A1" s="756" t="s">
        <v>14</v>
      </c>
      <c r="B1" s="756"/>
      <c r="C1" s="756"/>
      <c r="D1" s="756"/>
      <c r="E1" s="756"/>
      <c r="F1" s="756"/>
      <c r="G1" s="756"/>
      <c r="H1" s="756"/>
      <c r="I1" s="756"/>
      <c r="J1" s="756"/>
      <c r="K1" s="756"/>
      <c r="L1" s="756"/>
      <c r="M1" s="756"/>
      <c r="N1" s="756"/>
      <c r="O1" s="756"/>
    </row>
    <row r="2" spans="1:17" s="55" customFormat="1" ht="13.5" thickBot="1">
      <c r="A2" s="54" t="s">
        <v>260</v>
      </c>
    </row>
    <row r="3" spans="1:17" s="55" customFormat="1" ht="15.75" thickBot="1">
      <c r="A3" s="753" t="s">
        <v>247</v>
      </c>
      <c r="B3" s="754"/>
      <c r="C3" s="754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5"/>
    </row>
    <row r="4" spans="1:17" s="55" customFormat="1" ht="15.75" thickBot="1">
      <c r="A4" s="753" t="s">
        <v>248</v>
      </c>
      <c r="B4" s="754"/>
      <c r="C4" s="754"/>
      <c r="D4" s="754"/>
      <c r="E4" s="754"/>
      <c r="F4" s="754"/>
      <c r="G4" s="754"/>
      <c r="H4" s="754"/>
      <c r="I4" s="754"/>
      <c r="J4" s="754"/>
      <c r="K4" s="754"/>
      <c r="L4" s="754"/>
      <c r="M4" s="754"/>
      <c r="N4" s="754"/>
      <c r="O4" s="754"/>
      <c r="P4" s="755"/>
    </row>
    <row r="5" spans="1:17" s="55" customFormat="1" ht="15.75" thickBot="1">
      <c r="A5" s="753" t="s">
        <v>252</v>
      </c>
      <c r="B5" s="754"/>
      <c r="C5" s="754"/>
      <c r="D5" s="754"/>
      <c r="E5" s="754"/>
      <c r="F5" s="754"/>
      <c r="G5" s="754"/>
      <c r="H5" s="754"/>
      <c r="I5" s="754"/>
      <c r="J5" s="754"/>
      <c r="K5" s="754"/>
      <c r="L5" s="754"/>
      <c r="M5" s="754"/>
      <c r="N5" s="754"/>
      <c r="O5" s="754"/>
      <c r="P5" s="755"/>
    </row>
    <row r="6" spans="1:17" ht="15.75" thickBot="1">
      <c r="A6" s="753" t="s">
        <v>253</v>
      </c>
      <c r="B6" s="754"/>
      <c r="C6" s="754"/>
      <c r="D6" s="754"/>
      <c r="E6" s="754"/>
      <c r="F6" s="754"/>
      <c r="G6" s="754"/>
      <c r="H6" s="754"/>
      <c r="I6" s="754"/>
      <c r="J6" s="754"/>
      <c r="K6" s="754"/>
      <c r="L6" s="754"/>
      <c r="M6" s="754"/>
      <c r="N6" s="754"/>
      <c r="O6" s="754"/>
      <c r="P6" s="755"/>
    </row>
    <row r="7" spans="1:17">
      <c r="A7" s="261"/>
      <c r="B7" s="794" t="s">
        <v>9</v>
      </c>
      <c r="C7" s="759"/>
      <c r="D7" s="759"/>
      <c r="E7" s="759"/>
      <c r="F7" s="759"/>
      <c r="G7" s="794" t="s">
        <v>10</v>
      </c>
      <c r="H7" s="759"/>
      <c r="I7" s="759"/>
      <c r="J7" s="759"/>
      <c r="K7" s="759"/>
      <c r="L7" s="794" t="s">
        <v>11</v>
      </c>
      <c r="M7" s="759"/>
      <c r="N7" s="759"/>
      <c r="O7" s="759"/>
      <c r="P7" s="760"/>
    </row>
    <row r="8" spans="1:17">
      <c r="A8" s="262"/>
      <c r="B8" s="263">
        <v>2018</v>
      </c>
      <c r="C8" s="259">
        <v>2019</v>
      </c>
      <c r="D8" s="259">
        <v>2020</v>
      </c>
      <c r="E8" s="259">
        <v>2021</v>
      </c>
      <c r="F8" s="264">
        <v>2022</v>
      </c>
      <c r="G8" s="263">
        <v>2018</v>
      </c>
      <c r="H8" s="259">
        <v>2019</v>
      </c>
      <c r="I8" s="259">
        <v>2020</v>
      </c>
      <c r="J8" s="259">
        <v>2021</v>
      </c>
      <c r="K8" s="264">
        <v>2022</v>
      </c>
      <c r="L8" s="263">
        <v>2018</v>
      </c>
      <c r="M8" s="259">
        <v>2019</v>
      </c>
      <c r="N8" s="259">
        <v>2020</v>
      </c>
      <c r="O8" s="259">
        <v>2021</v>
      </c>
      <c r="P8" s="260">
        <v>2022</v>
      </c>
    </row>
    <row r="9" spans="1:17" ht="15" customHeight="1">
      <c r="A9" s="163" t="s">
        <v>0</v>
      </c>
      <c r="B9" s="10">
        <v>4.0999999999999996</v>
      </c>
      <c r="C9" s="1">
        <v>3.1</v>
      </c>
      <c r="D9" s="1">
        <v>4.7</v>
      </c>
      <c r="E9" s="1">
        <v>4.5999999999999996</v>
      </c>
      <c r="F9" s="15">
        <v>3.6</v>
      </c>
      <c r="G9" s="10">
        <v>4.5999999999999996</v>
      </c>
      <c r="H9" s="1">
        <v>4.7</v>
      </c>
      <c r="I9" s="1">
        <v>5</v>
      </c>
      <c r="J9" s="1">
        <v>4</v>
      </c>
      <c r="K9" s="15">
        <v>4.0999999999999996</v>
      </c>
      <c r="L9" s="10">
        <v>9.6999999999999993</v>
      </c>
      <c r="M9" s="1">
        <v>9.1</v>
      </c>
      <c r="N9" s="1">
        <v>8.6</v>
      </c>
      <c r="O9" s="1">
        <v>8.6999999999999993</v>
      </c>
      <c r="P9" s="11">
        <v>7.1</v>
      </c>
      <c r="Q9" s="115"/>
    </row>
    <row r="10" spans="1:17" ht="15" customHeight="1">
      <c r="A10" s="163" t="s">
        <v>1</v>
      </c>
      <c r="B10" s="10">
        <v>7.8</v>
      </c>
      <c r="C10" s="1">
        <v>6.3</v>
      </c>
      <c r="D10" s="1">
        <v>9.4</v>
      </c>
      <c r="E10" s="1">
        <v>8.1999999999999993</v>
      </c>
      <c r="F10" s="15">
        <v>7.6</v>
      </c>
      <c r="G10" s="10">
        <v>7.3</v>
      </c>
      <c r="H10" s="1">
        <v>6.6</v>
      </c>
      <c r="I10" s="1">
        <v>7</v>
      </c>
      <c r="J10" s="1">
        <v>7.2</v>
      </c>
      <c r="K10" s="15">
        <v>6.2</v>
      </c>
      <c r="L10" s="10">
        <v>11.7</v>
      </c>
      <c r="M10" s="1">
        <v>11.1</v>
      </c>
      <c r="N10" s="1">
        <v>10.4</v>
      </c>
      <c r="O10" s="1">
        <v>10.6</v>
      </c>
      <c r="P10" s="11">
        <v>9.4</v>
      </c>
      <c r="Q10" s="115"/>
    </row>
    <row r="11" spans="1:17" ht="15" customHeight="1">
      <c r="A11" s="163" t="s">
        <v>2</v>
      </c>
      <c r="B11" s="10">
        <v>5.8</v>
      </c>
      <c r="C11" s="1">
        <v>4.5999999999999996</v>
      </c>
      <c r="D11" s="1">
        <v>6.9</v>
      </c>
      <c r="E11" s="1">
        <v>6.2</v>
      </c>
      <c r="F11" s="15">
        <v>5.4</v>
      </c>
      <c r="G11" s="10">
        <v>5.8</v>
      </c>
      <c r="H11" s="1">
        <v>5.6</v>
      </c>
      <c r="I11" s="1">
        <v>5.9</v>
      </c>
      <c r="J11" s="1">
        <v>5.5</v>
      </c>
      <c r="K11" s="15">
        <v>5</v>
      </c>
      <c r="L11" s="10">
        <v>10.6</v>
      </c>
      <c r="M11" s="1">
        <v>9.9</v>
      </c>
      <c r="N11" s="1">
        <v>9.3000000000000007</v>
      </c>
      <c r="O11" s="1">
        <v>9.5</v>
      </c>
      <c r="P11" s="11">
        <v>8.1</v>
      </c>
      <c r="Q11" s="115"/>
    </row>
    <row r="12" spans="1:17" ht="15.75" customHeight="1" thickBot="1">
      <c r="A12" s="164" t="s">
        <v>3</v>
      </c>
      <c r="B12" s="12">
        <f>B10-B9</f>
        <v>3.7</v>
      </c>
      <c r="C12" s="13">
        <f t="shared" ref="C12:P12" si="0">C10-C9</f>
        <v>3.1999999999999997</v>
      </c>
      <c r="D12" s="13">
        <f t="shared" si="0"/>
        <v>4.7</v>
      </c>
      <c r="E12" s="13">
        <f t="shared" si="0"/>
        <v>3.5999999999999996</v>
      </c>
      <c r="F12" s="16">
        <f t="shared" si="0"/>
        <v>3.9999999999999996</v>
      </c>
      <c r="G12" s="12">
        <f>G10-G9</f>
        <v>2.7</v>
      </c>
      <c r="H12" s="13">
        <f t="shared" si="0"/>
        <v>1.8999999999999995</v>
      </c>
      <c r="I12" s="13">
        <f t="shared" si="0"/>
        <v>2</v>
      </c>
      <c r="J12" s="13">
        <f t="shared" si="0"/>
        <v>3.2</v>
      </c>
      <c r="K12" s="16">
        <f t="shared" si="0"/>
        <v>2.1000000000000005</v>
      </c>
      <c r="L12" s="12">
        <f>L10-L9</f>
        <v>2</v>
      </c>
      <c r="M12" s="13">
        <f t="shared" si="0"/>
        <v>2</v>
      </c>
      <c r="N12" s="13">
        <f t="shared" si="0"/>
        <v>1.8000000000000007</v>
      </c>
      <c r="O12" s="13">
        <f t="shared" si="0"/>
        <v>1.9000000000000004</v>
      </c>
      <c r="P12" s="167">
        <f t="shared" si="0"/>
        <v>2.3000000000000007</v>
      </c>
      <c r="Q12" s="115"/>
    </row>
    <row r="31" spans="1:15">
      <c r="A31" s="756" t="s">
        <v>15</v>
      </c>
      <c r="B31" s="756"/>
      <c r="C31" s="756"/>
      <c r="D31" s="756"/>
      <c r="E31" s="756"/>
      <c r="F31" s="756"/>
      <c r="G31" s="756"/>
      <c r="H31" s="756"/>
      <c r="I31" s="756"/>
      <c r="J31" s="756"/>
      <c r="K31" s="756"/>
      <c r="L31" s="756"/>
      <c r="M31" s="756"/>
      <c r="N31" s="756"/>
      <c r="O31" s="756"/>
    </row>
    <row r="32" spans="1:15" s="55" customFormat="1" ht="13.5" thickBot="1">
      <c r="A32" s="54" t="s">
        <v>260</v>
      </c>
    </row>
    <row r="33" spans="1:16" s="55" customFormat="1" ht="15.75" thickBot="1">
      <c r="A33" s="753" t="s">
        <v>247</v>
      </c>
      <c r="B33" s="754"/>
      <c r="C33" s="754"/>
      <c r="D33" s="754"/>
      <c r="E33" s="754"/>
      <c r="F33" s="754"/>
      <c r="G33" s="754"/>
      <c r="H33" s="754"/>
      <c r="I33" s="754"/>
      <c r="J33" s="754"/>
      <c r="K33" s="754"/>
      <c r="L33" s="754"/>
      <c r="M33" s="754"/>
      <c r="N33" s="754"/>
      <c r="O33" s="754"/>
      <c r="P33" s="755"/>
    </row>
    <row r="34" spans="1:16" s="55" customFormat="1" ht="15.75" thickBot="1">
      <c r="A34" s="753" t="s">
        <v>399</v>
      </c>
      <c r="B34" s="754"/>
      <c r="C34" s="754"/>
      <c r="D34" s="754"/>
      <c r="E34" s="754"/>
      <c r="F34" s="754"/>
      <c r="G34" s="754"/>
      <c r="H34" s="754"/>
      <c r="I34" s="754"/>
      <c r="J34" s="754"/>
      <c r="K34" s="754"/>
      <c r="L34" s="754"/>
      <c r="M34" s="754"/>
      <c r="N34" s="754"/>
      <c r="O34" s="754"/>
      <c r="P34" s="755"/>
    </row>
    <row r="35" spans="1:16" s="55" customFormat="1" ht="15.75" thickBot="1">
      <c r="A35" s="753" t="s">
        <v>252</v>
      </c>
      <c r="B35" s="754"/>
      <c r="C35" s="754"/>
      <c r="D35" s="754"/>
      <c r="E35" s="754"/>
      <c r="F35" s="754"/>
      <c r="G35" s="754"/>
      <c r="H35" s="754"/>
      <c r="I35" s="754"/>
      <c r="J35" s="754"/>
      <c r="K35" s="754"/>
      <c r="L35" s="754"/>
      <c r="M35" s="754"/>
      <c r="N35" s="754"/>
      <c r="O35" s="754"/>
      <c r="P35" s="755"/>
    </row>
    <row r="36" spans="1:16" ht="15.75" thickBot="1">
      <c r="A36" s="753" t="s">
        <v>254</v>
      </c>
      <c r="B36" s="754"/>
      <c r="C36" s="754"/>
      <c r="D36" s="754"/>
      <c r="E36" s="754"/>
      <c r="F36" s="754"/>
      <c r="G36" s="754"/>
      <c r="H36" s="754"/>
      <c r="I36" s="754"/>
      <c r="J36" s="754"/>
      <c r="K36" s="754"/>
      <c r="L36" s="754"/>
      <c r="M36" s="754"/>
      <c r="N36" s="754"/>
      <c r="O36" s="754"/>
      <c r="P36" s="755"/>
    </row>
    <row r="37" spans="1:16">
      <c r="A37" s="261"/>
      <c r="B37" s="794" t="s">
        <v>9</v>
      </c>
      <c r="C37" s="759"/>
      <c r="D37" s="759"/>
      <c r="E37" s="759"/>
      <c r="F37" s="759"/>
      <c r="G37" s="794" t="s">
        <v>10</v>
      </c>
      <c r="H37" s="759"/>
      <c r="I37" s="759"/>
      <c r="J37" s="759"/>
      <c r="K37" s="759"/>
      <c r="L37" s="794" t="s">
        <v>11</v>
      </c>
      <c r="M37" s="759"/>
      <c r="N37" s="759"/>
      <c r="O37" s="759"/>
      <c r="P37" s="760"/>
    </row>
    <row r="38" spans="1:16" s="213" customFormat="1">
      <c r="A38" s="265"/>
      <c r="B38" s="263">
        <v>2018</v>
      </c>
      <c r="C38" s="259">
        <v>2019</v>
      </c>
      <c r="D38" s="259">
        <v>2020</v>
      </c>
      <c r="E38" s="259">
        <v>2021</v>
      </c>
      <c r="F38" s="264">
        <v>2022</v>
      </c>
      <c r="G38" s="263">
        <v>2018</v>
      </c>
      <c r="H38" s="259">
        <v>2019</v>
      </c>
      <c r="I38" s="259">
        <v>2020</v>
      </c>
      <c r="J38" s="259">
        <v>2021</v>
      </c>
      <c r="K38" s="264">
        <v>2022</v>
      </c>
      <c r="L38" s="263">
        <v>2018</v>
      </c>
      <c r="M38" s="259">
        <v>2019</v>
      </c>
      <c r="N38" s="259">
        <v>2020</v>
      </c>
      <c r="O38" s="259">
        <v>2021</v>
      </c>
      <c r="P38" s="260">
        <v>2022</v>
      </c>
    </row>
    <row r="39" spans="1:16">
      <c r="A39" s="163" t="s">
        <v>0</v>
      </c>
      <c r="B39" s="10">
        <v>7</v>
      </c>
      <c r="C39" s="1">
        <v>6.4</v>
      </c>
      <c r="D39" s="1">
        <v>12.6</v>
      </c>
      <c r="E39" s="1">
        <v>10.6</v>
      </c>
      <c r="F39" s="15">
        <v>3.9</v>
      </c>
      <c r="G39" s="10">
        <v>8.1</v>
      </c>
      <c r="H39" s="1">
        <v>9.6</v>
      </c>
      <c r="I39" s="1">
        <v>10.5</v>
      </c>
      <c r="J39" s="1">
        <v>8.3000000000000007</v>
      </c>
      <c r="K39" s="15">
        <v>8.1</v>
      </c>
      <c r="L39" s="10">
        <v>18.399999999999999</v>
      </c>
      <c r="M39" s="1">
        <v>17.100000000000001</v>
      </c>
      <c r="N39" s="1">
        <v>16.899999999999999</v>
      </c>
      <c r="O39" s="1">
        <v>16.7</v>
      </c>
      <c r="P39" s="11">
        <v>13</v>
      </c>
    </row>
    <row r="40" spans="1:16">
      <c r="A40" s="163" t="s">
        <v>1</v>
      </c>
      <c r="B40" s="10">
        <v>16.2</v>
      </c>
      <c r="C40" s="1">
        <v>13</v>
      </c>
      <c r="D40" s="1">
        <v>13.3</v>
      </c>
      <c r="E40" s="1">
        <v>13.4</v>
      </c>
      <c r="F40" s="15">
        <v>9.6</v>
      </c>
      <c r="G40" s="10">
        <v>13.1</v>
      </c>
      <c r="H40" s="1">
        <v>12.9</v>
      </c>
      <c r="I40" s="1">
        <v>14.4</v>
      </c>
      <c r="J40" s="1">
        <v>13.8</v>
      </c>
      <c r="K40" s="15">
        <v>10</v>
      </c>
      <c r="L40" s="10">
        <v>21.5</v>
      </c>
      <c r="M40" s="1">
        <v>19.8</v>
      </c>
      <c r="N40" s="1">
        <v>19.399999999999999</v>
      </c>
      <c r="O40" s="1">
        <v>19.399999999999999</v>
      </c>
      <c r="P40" s="11">
        <v>16.399999999999999</v>
      </c>
    </row>
    <row r="41" spans="1:16">
      <c r="A41" s="163" t="s">
        <v>2</v>
      </c>
      <c r="B41" s="10">
        <v>11</v>
      </c>
      <c r="C41" s="1">
        <v>9.5</v>
      </c>
      <c r="D41" s="1">
        <v>12.9</v>
      </c>
      <c r="E41" s="1">
        <v>11.8</v>
      </c>
      <c r="F41" s="15">
        <v>6.5</v>
      </c>
      <c r="G41" s="10">
        <v>10.4</v>
      </c>
      <c r="H41" s="1">
        <v>11.1</v>
      </c>
      <c r="I41" s="1">
        <v>12.2</v>
      </c>
      <c r="J41" s="1">
        <v>10.7</v>
      </c>
      <c r="K41" s="15">
        <v>8.9</v>
      </c>
      <c r="L41" s="10">
        <v>19.7</v>
      </c>
      <c r="M41" s="1">
        <v>18.2</v>
      </c>
      <c r="N41" s="1">
        <v>17.899999999999999</v>
      </c>
      <c r="O41" s="1">
        <v>17.899999999999999</v>
      </c>
      <c r="P41" s="11">
        <v>14.4</v>
      </c>
    </row>
    <row r="42" spans="1:16" ht="15.75" thickBot="1">
      <c r="A42" s="164" t="s">
        <v>3</v>
      </c>
      <c r="B42" s="166">
        <f>B40-B39</f>
        <v>9.1999999999999993</v>
      </c>
      <c r="C42" s="13">
        <f t="shared" ref="C42:P42" si="1">C40-C39</f>
        <v>6.6</v>
      </c>
      <c r="D42" s="13">
        <f t="shared" si="1"/>
        <v>0.70000000000000107</v>
      </c>
      <c r="E42" s="13">
        <f t="shared" si="1"/>
        <v>2.8000000000000007</v>
      </c>
      <c r="F42" s="16">
        <f t="shared" si="1"/>
        <v>5.6999999999999993</v>
      </c>
      <c r="G42" s="12">
        <f>G40-G39</f>
        <v>5</v>
      </c>
      <c r="H42" s="13">
        <f t="shared" si="1"/>
        <v>3.3000000000000007</v>
      </c>
      <c r="I42" s="13">
        <f t="shared" si="1"/>
        <v>3.9000000000000004</v>
      </c>
      <c r="J42" s="13">
        <f t="shared" si="1"/>
        <v>5.5</v>
      </c>
      <c r="K42" s="16">
        <f t="shared" si="1"/>
        <v>1.9000000000000004</v>
      </c>
      <c r="L42" s="12">
        <f>L40-L39</f>
        <v>3.1000000000000014</v>
      </c>
      <c r="M42" s="13">
        <f t="shared" si="1"/>
        <v>2.6999999999999993</v>
      </c>
      <c r="N42" s="13">
        <f t="shared" si="1"/>
        <v>2.5</v>
      </c>
      <c r="O42" s="13">
        <f t="shared" si="1"/>
        <v>2.6999999999999993</v>
      </c>
      <c r="P42" s="14">
        <f t="shared" si="1"/>
        <v>3.3999999999999986</v>
      </c>
    </row>
  </sheetData>
  <sheetProtection algorithmName="SHA-512" hashValue="a6rV6bP49RkWAy1nKdj/G2P7H+XsEW9FPcGrZijy/kDooseL/eh2xJ9r4H/V+oxDskCWHd8UJvfgPECBS4e5kQ==" saltValue="f1Nwb8/dbrxdIIPh0aZG5Q==" spinCount="100000" sheet="1" objects="1" scenarios="1"/>
  <mergeCells count="16">
    <mergeCell ref="B37:F37"/>
    <mergeCell ref="G37:K37"/>
    <mergeCell ref="L37:P37"/>
    <mergeCell ref="A34:P34"/>
    <mergeCell ref="A35:P35"/>
    <mergeCell ref="A33:P33"/>
    <mergeCell ref="A36:P36"/>
    <mergeCell ref="B7:F7"/>
    <mergeCell ref="L7:P7"/>
    <mergeCell ref="G7:K7"/>
    <mergeCell ref="A1:O1"/>
    <mergeCell ref="A31:O31"/>
    <mergeCell ref="A3:P3"/>
    <mergeCell ref="A4:P4"/>
    <mergeCell ref="A5:P5"/>
    <mergeCell ref="A6:P6"/>
  </mergeCells>
  <pageMargins left="0.7" right="0.7" top="0.75" bottom="0.75" header="0.3" footer="0.3"/>
  <pageSetup paperSize="9" scale="90" orientation="landscape" r:id="rId1"/>
  <rowBreaks count="1" manualBreakCount="1">
    <brk id="30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49"/>
  <sheetViews>
    <sheetView zoomScaleNormal="100" workbookViewId="0"/>
  </sheetViews>
  <sheetFormatPr defaultRowHeight="15"/>
  <sheetData>
    <row r="1" spans="1:17">
      <c r="A1" s="2" t="s">
        <v>16</v>
      </c>
    </row>
    <row r="2" spans="1:17" s="55" customFormat="1" ht="13.5" thickBot="1">
      <c r="A2" s="54" t="s">
        <v>260</v>
      </c>
    </row>
    <row r="3" spans="1:17" s="55" customFormat="1" ht="15.75" thickBot="1">
      <c r="A3" s="753" t="s">
        <v>247</v>
      </c>
      <c r="B3" s="754"/>
      <c r="C3" s="754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5"/>
    </row>
    <row r="4" spans="1:17" s="55" customFormat="1" ht="15.75" thickBot="1">
      <c r="A4" s="753" t="s">
        <v>248</v>
      </c>
      <c r="B4" s="754"/>
      <c r="C4" s="754"/>
      <c r="D4" s="754"/>
      <c r="E4" s="754"/>
      <c r="F4" s="754"/>
      <c r="G4" s="754"/>
      <c r="H4" s="754"/>
      <c r="I4" s="754"/>
      <c r="J4" s="754"/>
      <c r="K4" s="754"/>
      <c r="L4" s="754"/>
      <c r="M4" s="754"/>
      <c r="N4" s="754"/>
      <c r="O4" s="754"/>
      <c r="P4" s="755"/>
    </row>
    <row r="5" spans="1:17" s="55" customFormat="1" ht="15.75" thickBot="1">
      <c r="A5" s="753" t="s">
        <v>255</v>
      </c>
      <c r="B5" s="754"/>
      <c r="C5" s="754"/>
      <c r="D5" s="754"/>
      <c r="E5" s="754"/>
      <c r="F5" s="754"/>
      <c r="G5" s="754"/>
      <c r="H5" s="754"/>
      <c r="I5" s="754"/>
      <c r="J5" s="754"/>
      <c r="K5" s="754"/>
      <c r="L5" s="754"/>
      <c r="M5" s="754"/>
      <c r="N5" s="754"/>
      <c r="O5" s="754"/>
      <c r="P5" s="755"/>
    </row>
    <row r="6" spans="1:17" ht="15.75" thickBot="1">
      <c r="A6" s="753" t="s">
        <v>256</v>
      </c>
      <c r="B6" s="754"/>
      <c r="C6" s="754"/>
      <c r="D6" s="754"/>
      <c r="E6" s="754"/>
      <c r="F6" s="754"/>
      <c r="G6" s="754"/>
      <c r="H6" s="754"/>
      <c r="I6" s="754"/>
      <c r="J6" s="754"/>
      <c r="K6" s="754"/>
      <c r="L6" s="754"/>
      <c r="M6" s="754"/>
      <c r="N6" s="754"/>
      <c r="O6" s="754"/>
      <c r="P6" s="755"/>
    </row>
    <row r="7" spans="1:17">
      <c r="A7" s="257"/>
      <c r="B7" s="762" t="s">
        <v>9</v>
      </c>
      <c r="C7" s="762"/>
      <c r="D7" s="762"/>
      <c r="E7" s="762"/>
      <c r="F7" s="763"/>
      <c r="G7" s="794" t="s">
        <v>10</v>
      </c>
      <c r="H7" s="759"/>
      <c r="I7" s="759"/>
      <c r="J7" s="759"/>
      <c r="K7" s="760"/>
      <c r="L7" s="794" t="s">
        <v>11</v>
      </c>
      <c r="M7" s="759"/>
      <c r="N7" s="759"/>
      <c r="O7" s="759"/>
      <c r="P7" s="760"/>
    </row>
    <row r="8" spans="1:17" ht="15" customHeight="1">
      <c r="A8" s="258"/>
      <c r="B8" s="259">
        <v>2018</v>
      </c>
      <c r="C8" s="259">
        <v>2019</v>
      </c>
      <c r="D8" s="259">
        <v>2020</v>
      </c>
      <c r="E8" s="259">
        <v>2021</v>
      </c>
      <c r="F8" s="260">
        <v>2022</v>
      </c>
      <c r="G8" s="258">
        <v>2018</v>
      </c>
      <c r="H8" s="259">
        <v>2019</v>
      </c>
      <c r="I8" s="259">
        <v>2020</v>
      </c>
      <c r="J8" s="259">
        <v>2021</v>
      </c>
      <c r="K8" s="259">
        <v>2022</v>
      </c>
      <c r="L8" s="258">
        <v>2018</v>
      </c>
      <c r="M8" s="259">
        <v>2019</v>
      </c>
      <c r="N8" s="259">
        <v>2020</v>
      </c>
      <c r="O8" s="259">
        <v>2021</v>
      </c>
      <c r="P8" s="260">
        <v>2022</v>
      </c>
      <c r="Q8" s="116"/>
    </row>
    <row r="9" spans="1:17" ht="15" customHeight="1">
      <c r="A9" s="10" t="s">
        <v>0</v>
      </c>
      <c r="B9" s="1">
        <v>30.7</v>
      </c>
      <c r="C9" s="1">
        <v>30.2</v>
      </c>
      <c r="D9" s="1">
        <v>31.7</v>
      </c>
      <c r="E9" s="1">
        <v>29.3</v>
      </c>
      <c r="F9" s="11">
        <v>29.7</v>
      </c>
      <c r="G9" s="10">
        <v>29.1</v>
      </c>
      <c r="H9" s="1">
        <v>28.8</v>
      </c>
      <c r="I9" s="1">
        <v>30.2</v>
      </c>
      <c r="J9" s="1">
        <v>30.5</v>
      </c>
      <c r="K9" s="1">
        <v>29.9</v>
      </c>
      <c r="L9" s="10">
        <v>33.799999999999997</v>
      </c>
      <c r="M9" s="1">
        <v>33.9</v>
      </c>
      <c r="N9" s="1">
        <v>35.799999999999997</v>
      </c>
      <c r="O9" s="1">
        <v>35.299999999999997</v>
      </c>
      <c r="P9" s="11">
        <v>34.5</v>
      </c>
      <c r="Q9" s="117"/>
    </row>
    <row r="10" spans="1:17" ht="15" customHeight="1">
      <c r="A10" s="10" t="s">
        <v>1</v>
      </c>
      <c r="B10" s="1">
        <v>42.9</v>
      </c>
      <c r="C10" s="1">
        <v>41.4</v>
      </c>
      <c r="D10" s="1">
        <v>43.3</v>
      </c>
      <c r="E10" s="1">
        <v>42.1</v>
      </c>
      <c r="F10" s="11">
        <v>42.1</v>
      </c>
      <c r="G10" s="10">
        <v>41.9</v>
      </c>
      <c r="H10" s="1">
        <v>41.1</v>
      </c>
      <c r="I10" s="1">
        <v>43.3</v>
      </c>
      <c r="J10" s="1">
        <v>43</v>
      </c>
      <c r="K10" s="1">
        <v>42.2</v>
      </c>
      <c r="L10" s="10">
        <v>51.6</v>
      </c>
      <c r="M10" s="1">
        <v>51.4</v>
      </c>
      <c r="N10" s="1">
        <v>53.5</v>
      </c>
      <c r="O10" s="1">
        <v>52.6</v>
      </c>
      <c r="P10" s="11">
        <v>51.8</v>
      </c>
      <c r="Q10" s="117"/>
    </row>
    <row r="11" spans="1:17" ht="15" customHeight="1">
      <c r="A11" s="10" t="s">
        <v>2</v>
      </c>
      <c r="B11" s="1">
        <v>36.9</v>
      </c>
      <c r="C11" s="1">
        <v>35.9</v>
      </c>
      <c r="D11" s="1">
        <v>37.6</v>
      </c>
      <c r="E11" s="1">
        <v>35.700000000000003</v>
      </c>
      <c r="F11" s="11">
        <v>35.9</v>
      </c>
      <c r="G11" s="10">
        <v>35.6</v>
      </c>
      <c r="H11" s="1">
        <v>35</v>
      </c>
      <c r="I11" s="1">
        <v>36.799999999999997</v>
      </c>
      <c r="J11" s="1">
        <v>36.799999999999997</v>
      </c>
      <c r="K11" s="1">
        <v>36.1</v>
      </c>
      <c r="L11" s="10">
        <v>42.8</v>
      </c>
      <c r="M11" s="1">
        <v>42.8</v>
      </c>
      <c r="N11" s="1">
        <v>44.8</v>
      </c>
      <c r="O11" s="1">
        <v>44.1</v>
      </c>
      <c r="P11" s="11">
        <v>43.2</v>
      </c>
      <c r="Q11" s="117"/>
    </row>
    <row r="12" spans="1:17" ht="15.75" thickBot="1">
      <c r="A12" s="12" t="s">
        <v>3</v>
      </c>
      <c r="B12" s="13">
        <f>B10-B9</f>
        <v>12.2</v>
      </c>
      <c r="C12" s="13">
        <f t="shared" ref="C12:J12" si="0">C10-C9</f>
        <v>11.2</v>
      </c>
      <c r="D12" s="125">
        <f t="shared" si="0"/>
        <v>11.599999999999998</v>
      </c>
      <c r="E12" s="125">
        <f t="shared" si="0"/>
        <v>12.8</v>
      </c>
      <c r="F12" s="125">
        <f t="shared" si="0"/>
        <v>12.400000000000002</v>
      </c>
      <c r="G12" s="12">
        <f>G10-G9</f>
        <v>12.799999999999997</v>
      </c>
      <c r="H12" s="13">
        <f t="shared" si="0"/>
        <v>12.3</v>
      </c>
      <c r="I12" s="13">
        <f t="shared" si="0"/>
        <v>13.099999999999998</v>
      </c>
      <c r="J12" s="125">
        <f t="shared" si="0"/>
        <v>12.5</v>
      </c>
      <c r="K12" s="13">
        <f>K10-K9</f>
        <v>12.300000000000004</v>
      </c>
      <c r="L12" s="12">
        <f>L10-L9</f>
        <v>17.800000000000004</v>
      </c>
      <c r="M12" s="13">
        <f t="shared" ref="M12:P12" si="1">M10-M9</f>
        <v>17.5</v>
      </c>
      <c r="N12" s="13">
        <f t="shared" si="1"/>
        <v>17.700000000000003</v>
      </c>
      <c r="O12" s="125">
        <f t="shared" si="1"/>
        <v>17.300000000000004</v>
      </c>
      <c r="P12" s="14">
        <f t="shared" si="1"/>
        <v>17.299999999999997</v>
      </c>
      <c r="Q12" s="117"/>
    </row>
    <row r="18" spans="1:22"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</row>
    <row r="31" spans="1:22">
      <c r="A31" s="2" t="s">
        <v>17</v>
      </c>
    </row>
    <row r="32" spans="1:22" s="55" customFormat="1" ht="13.5" thickBot="1">
      <c r="A32" s="54" t="s">
        <v>260</v>
      </c>
    </row>
    <row r="33" spans="1:16" s="55" customFormat="1" ht="15.75" thickBot="1">
      <c r="A33" s="753" t="s">
        <v>247</v>
      </c>
      <c r="B33" s="754"/>
      <c r="C33" s="754"/>
      <c r="D33" s="754"/>
      <c r="E33" s="754"/>
      <c r="F33" s="754"/>
      <c r="G33" s="754"/>
      <c r="H33" s="754"/>
      <c r="I33" s="754"/>
      <c r="J33" s="754"/>
      <c r="K33" s="754"/>
      <c r="L33" s="754"/>
      <c r="M33" s="754"/>
      <c r="N33" s="754"/>
      <c r="O33" s="754"/>
      <c r="P33" s="755"/>
    </row>
    <row r="34" spans="1:16" s="55" customFormat="1" ht="15.75" thickBot="1">
      <c r="A34" s="753" t="s">
        <v>248</v>
      </c>
      <c r="B34" s="754"/>
      <c r="C34" s="754"/>
      <c r="D34" s="754"/>
      <c r="E34" s="754"/>
      <c r="F34" s="754"/>
      <c r="G34" s="754"/>
      <c r="H34" s="754"/>
      <c r="I34" s="754"/>
      <c r="J34" s="754"/>
      <c r="K34" s="754"/>
      <c r="L34" s="754"/>
      <c r="M34" s="754"/>
      <c r="N34" s="754"/>
      <c r="O34" s="754"/>
      <c r="P34" s="755"/>
    </row>
    <row r="35" spans="1:16" s="55" customFormat="1" ht="15.75" thickBot="1">
      <c r="A35" s="753" t="s">
        <v>255</v>
      </c>
      <c r="B35" s="754"/>
      <c r="C35" s="754"/>
      <c r="D35" s="754"/>
      <c r="E35" s="754"/>
      <c r="F35" s="754"/>
      <c r="G35" s="754"/>
      <c r="H35" s="754"/>
      <c r="I35" s="754"/>
      <c r="J35" s="754"/>
      <c r="K35" s="754"/>
      <c r="L35" s="754"/>
      <c r="M35" s="754"/>
      <c r="N35" s="754"/>
      <c r="O35" s="754"/>
      <c r="P35" s="755"/>
    </row>
    <row r="36" spans="1:16" ht="15.75" thickBot="1">
      <c r="A36" s="753" t="s">
        <v>257</v>
      </c>
      <c r="B36" s="754"/>
      <c r="C36" s="754"/>
      <c r="D36" s="754"/>
      <c r="E36" s="754"/>
      <c r="F36" s="754"/>
      <c r="G36" s="754"/>
      <c r="H36" s="754"/>
      <c r="I36" s="754"/>
      <c r="J36" s="754"/>
      <c r="K36" s="754"/>
      <c r="L36" s="754"/>
      <c r="M36" s="754"/>
      <c r="N36" s="754"/>
      <c r="O36" s="754"/>
      <c r="P36" s="755"/>
    </row>
    <row r="37" spans="1:16">
      <c r="A37" s="261"/>
      <c r="B37" s="762" t="s">
        <v>9</v>
      </c>
      <c r="C37" s="762"/>
      <c r="D37" s="762"/>
      <c r="E37" s="762"/>
      <c r="F37" s="763"/>
      <c r="G37" s="794" t="s">
        <v>10</v>
      </c>
      <c r="H37" s="759"/>
      <c r="I37" s="759"/>
      <c r="J37" s="759"/>
      <c r="K37" s="760"/>
      <c r="L37" s="794" t="s">
        <v>11</v>
      </c>
      <c r="M37" s="759"/>
      <c r="N37" s="759"/>
      <c r="O37" s="759"/>
      <c r="P37" s="760"/>
    </row>
    <row r="38" spans="1:16">
      <c r="A38" s="258"/>
      <c r="B38" s="259">
        <v>2018</v>
      </c>
      <c r="C38" s="259">
        <v>2019</v>
      </c>
      <c r="D38" s="259">
        <v>2020</v>
      </c>
      <c r="E38" s="259">
        <v>2021</v>
      </c>
      <c r="F38" s="260">
        <v>2022</v>
      </c>
      <c r="G38" s="258">
        <v>2018</v>
      </c>
      <c r="H38" s="259">
        <v>2019</v>
      </c>
      <c r="I38" s="259">
        <v>2020</v>
      </c>
      <c r="J38" s="259">
        <v>2021</v>
      </c>
      <c r="K38" s="259">
        <v>2022</v>
      </c>
      <c r="L38" s="258">
        <v>2018</v>
      </c>
      <c r="M38" s="259">
        <v>2019</v>
      </c>
      <c r="N38" s="259">
        <v>2020</v>
      </c>
      <c r="O38" s="259">
        <v>2021</v>
      </c>
      <c r="P38" s="260">
        <v>2022</v>
      </c>
    </row>
    <row r="39" spans="1:16" ht="15" customHeight="1">
      <c r="A39" s="10" t="s">
        <v>0</v>
      </c>
      <c r="B39" s="1">
        <v>52.8</v>
      </c>
      <c r="C39" s="1">
        <v>57</v>
      </c>
      <c r="D39" s="1">
        <v>53.4</v>
      </c>
      <c r="E39" s="1">
        <v>50.6</v>
      </c>
      <c r="F39" s="11">
        <v>49</v>
      </c>
      <c r="G39" s="10">
        <v>49.4</v>
      </c>
      <c r="H39" s="1">
        <v>48.4</v>
      </c>
      <c r="I39" s="1">
        <v>49.7</v>
      </c>
      <c r="J39" s="1">
        <v>52</v>
      </c>
      <c r="K39" s="1">
        <v>48.5</v>
      </c>
      <c r="L39" s="10">
        <v>54.5</v>
      </c>
      <c r="M39" s="1">
        <v>54.5</v>
      </c>
      <c r="N39" s="1">
        <v>56.6</v>
      </c>
      <c r="O39" s="1">
        <v>54.9</v>
      </c>
      <c r="P39" s="11">
        <v>54</v>
      </c>
    </row>
    <row r="40" spans="1:16" ht="15" customHeight="1">
      <c r="A40" s="10" t="s">
        <v>1</v>
      </c>
      <c r="B40" s="1">
        <v>58.5</v>
      </c>
      <c r="C40" s="1">
        <v>56.9</v>
      </c>
      <c r="D40" s="1">
        <v>64.900000000000006</v>
      </c>
      <c r="E40" s="1">
        <v>57.9</v>
      </c>
      <c r="F40" s="11">
        <v>60.3</v>
      </c>
      <c r="G40" s="10">
        <v>60.5</v>
      </c>
      <c r="H40" s="1">
        <v>57.9</v>
      </c>
      <c r="I40" s="1">
        <v>60.9</v>
      </c>
      <c r="J40" s="1">
        <v>60.1</v>
      </c>
      <c r="K40" s="1">
        <v>57.3</v>
      </c>
      <c r="L40" s="10">
        <v>64</v>
      </c>
      <c r="M40" s="1">
        <v>64</v>
      </c>
      <c r="N40" s="1">
        <v>67.599999999999994</v>
      </c>
      <c r="O40" s="1">
        <v>65.5</v>
      </c>
      <c r="P40" s="11">
        <v>64</v>
      </c>
    </row>
    <row r="41" spans="1:16" ht="15" customHeight="1">
      <c r="A41" s="10" t="s">
        <v>2</v>
      </c>
      <c r="B41" s="1">
        <v>56.1</v>
      </c>
      <c r="C41" s="1">
        <v>54.5</v>
      </c>
      <c r="D41" s="1">
        <v>55.2</v>
      </c>
      <c r="E41" s="1">
        <v>52.9</v>
      </c>
      <c r="F41" s="11">
        <v>54</v>
      </c>
      <c r="G41" s="10">
        <v>54.8</v>
      </c>
      <c r="H41" s="1">
        <v>53</v>
      </c>
      <c r="I41" s="1">
        <v>55.1</v>
      </c>
      <c r="J41" s="1">
        <v>55.9</v>
      </c>
      <c r="K41" s="1">
        <v>52.7</v>
      </c>
      <c r="L41" s="10">
        <v>59.1</v>
      </c>
      <c r="M41" s="1">
        <v>59.1</v>
      </c>
      <c r="N41" s="1">
        <v>61.9</v>
      </c>
      <c r="O41" s="1">
        <v>60</v>
      </c>
      <c r="P41" s="11">
        <v>58.8</v>
      </c>
    </row>
    <row r="42" spans="1:16" s="85" customFormat="1" ht="15.75" customHeight="1" thickBot="1">
      <c r="A42" s="166" t="s">
        <v>3</v>
      </c>
      <c r="B42" s="125">
        <f t="shared" ref="B42:P42" si="2">B40-B39</f>
        <v>5.7000000000000028</v>
      </c>
      <c r="C42" s="125">
        <f t="shared" si="2"/>
        <v>-0.10000000000000142</v>
      </c>
      <c r="D42" s="125">
        <f t="shared" si="2"/>
        <v>11.500000000000007</v>
      </c>
      <c r="E42" s="125">
        <f t="shared" si="2"/>
        <v>7.2999999999999972</v>
      </c>
      <c r="F42" s="125">
        <f t="shared" si="2"/>
        <v>11.299999999999997</v>
      </c>
      <c r="G42" s="166">
        <f t="shared" si="2"/>
        <v>11.100000000000001</v>
      </c>
      <c r="H42" s="125">
        <f t="shared" si="2"/>
        <v>9.5</v>
      </c>
      <c r="I42" s="125">
        <f t="shared" si="2"/>
        <v>11.199999999999996</v>
      </c>
      <c r="J42" s="125">
        <f t="shared" si="2"/>
        <v>8.1000000000000014</v>
      </c>
      <c r="K42" s="125">
        <f t="shared" si="2"/>
        <v>8.7999999999999972</v>
      </c>
      <c r="L42" s="166">
        <f t="shared" si="2"/>
        <v>9.5</v>
      </c>
      <c r="M42" s="125">
        <f t="shared" si="2"/>
        <v>9.5</v>
      </c>
      <c r="N42" s="125">
        <f t="shared" si="2"/>
        <v>10.999999999999993</v>
      </c>
      <c r="O42" s="125">
        <f t="shared" si="2"/>
        <v>10.600000000000001</v>
      </c>
      <c r="P42" s="125">
        <f t="shared" si="2"/>
        <v>10</v>
      </c>
    </row>
    <row r="43" spans="1:16">
      <c r="O43" s="117"/>
    </row>
    <row r="49" spans="10:21"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</row>
  </sheetData>
  <sheetProtection algorithmName="SHA-512" hashValue="9+kV08Qil1FIWT0TuQ5r0/NvJ0Hj3UVTvkRNks026lhG5YxP5aXmmEK9YRs34UD5EHfTQonf2L4dTpLA/SqIvA==" saltValue="Pa0PJ3nPEWRBTptinLVcdQ==" spinCount="100000" sheet="1" objects="1" scenarios="1"/>
  <mergeCells count="14">
    <mergeCell ref="G37:K37"/>
    <mergeCell ref="L37:P37"/>
    <mergeCell ref="A3:P3"/>
    <mergeCell ref="A4:P4"/>
    <mergeCell ref="A5:P5"/>
    <mergeCell ref="A6:P6"/>
    <mergeCell ref="B7:F7"/>
    <mergeCell ref="G7:K7"/>
    <mergeCell ref="L7:P7"/>
    <mergeCell ref="A33:P33"/>
    <mergeCell ref="A34:P34"/>
    <mergeCell ref="A35:P35"/>
    <mergeCell ref="A36:P36"/>
    <mergeCell ref="B37:F37"/>
  </mergeCells>
  <pageMargins left="0.7" right="0.7" top="0.75" bottom="0.75" header="0.3" footer="0.3"/>
  <pageSetup paperSize="9" scale="89" orientation="landscape" r:id="rId1"/>
  <rowBreaks count="1" manualBreakCount="1">
    <brk id="30" max="16383" man="1"/>
  </rowBreaks>
  <colBreaks count="1" manualBreakCount="1">
    <brk id="16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70"/>
  <sheetViews>
    <sheetView zoomScaleNormal="100" workbookViewId="0">
      <selection sqref="A1:G1"/>
    </sheetView>
  </sheetViews>
  <sheetFormatPr defaultRowHeight="15"/>
  <cols>
    <col min="1" max="1" width="30" customWidth="1"/>
  </cols>
  <sheetData>
    <row r="1" spans="1:7" ht="36" customHeight="1">
      <c r="A1" s="756" t="s">
        <v>258</v>
      </c>
      <c r="B1" s="756"/>
      <c r="C1" s="756"/>
      <c r="D1" s="756"/>
      <c r="E1" s="756"/>
      <c r="F1" s="756"/>
      <c r="G1" s="756"/>
    </row>
    <row r="2" spans="1:7" s="55" customFormat="1" ht="12.75">
      <c r="A2" s="54" t="s">
        <v>260</v>
      </c>
    </row>
    <row r="3" spans="1:7" s="55" customFormat="1" ht="13.5" thickBot="1">
      <c r="A3" s="54"/>
    </row>
    <row r="4" spans="1:7" ht="15.75" thickBot="1">
      <c r="A4" s="8" t="s">
        <v>9</v>
      </c>
      <c r="B4" s="4"/>
      <c r="C4" s="3">
        <v>2018</v>
      </c>
      <c r="D4" s="4">
        <v>2019</v>
      </c>
      <c r="E4" s="3">
        <v>2020</v>
      </c>
      <c r="F4" s="3">
        <v>2021</v>
      </c>
      <c r="G4" s="4">
        <v>2022</v>
      </c>
    </row>
    <row r="5" spans="1:7">
      <c r="A5" s="795" t="s">
        <v>8</v>
      </c>
      <c r="B5" s="5" t="s">
        <v>0</v>
      </c>
      <c r="C5" s="6">
        <v>94.9</v>
      </c>
      <c r="D5" s="6">
        <v>96</v>
      </c>
      <c r="E5" s="6">
        <v>91.9</v>
      </c>
      <c r="F5" s="216">
        <v>95.5</v>
      </c>
      <c r="G5" s="226">
        <v>96.1</v>
      </c>
    </row>
    <row r="6" spans="1:7">
      <c r="A6" s="796"/>
      <c r="B6" s="7" t="s">
        <v>1</v>
      </c>
      <c r="C6" s="1">
        <v>75.599999999999994</v>
      </c>
      <c r="D6" s="1">
        <v>78.900000000000006</v>
      </c>
      <c r="E6" s="1">
        <v>73.7</v>
      </c>
      <c r="F6" s="15">
        <v>76.099999999999994</v>
      </c>
      <c r="G6" s="227">
        <v>76.3</v>
      </c>
    </row>
    <row r="7" spans="1:7">
      <c r="A7" s="796"/>
      <c r="B7" s="7" t="s">
        <v>5</v>
      </c>
      <c r="C7" s="1">
        <v>170.5</v>
      </c>
      <c r="D7" s="1">
        <v>174.9</v>
      </c>
      <c r="E7" s="1">
        <v>165.7</v>
      </c>
      <c r="F7" s="15">
        <v>171.7</v>
      </c>
      <c r="G7" s="227">
        <v>172.4</v>
      </c>
    </row>
    <row r="8" spans="1:7" ht="15.75" thickBot="1">
      <c r="A8" s="797"/>
      <c r="B8" s="310" t="s">
        <v>3</v>
      </c>
      <c r="C8" s="311">
        <f>(C6-C5)/C6</f>
        <v>-0.25529100529100546</v>
      </c>
      <c r="D8" s="311">
        <f t="shared" ref="D8:G8" si="0">(D6-D5)/D6</f>
        <v>-0.2167300380228136</v>
      </c>
      <c r="E8" s="311">
        <f t="shared" si="0"/>
        <v>-0.24694708276797833</v>
      </c>
      <c r="F8" s="312">
        <f t="shared" si="0"/>
        <v>-0.25492772667542718</v>
      </c>
      <c r="G8" s="313">
        <f t="shared" si="0"/>
        <v>-0.25950196592398422</v>
      </c>
    </row>
    <row r="9" spans="1:7">
      <c r="A9" s="798" t="s">
        <v>259</v>
      </c>
      <c r="B9" s="5" t="s">
        <v>0</v>
      </c>
      <c r="C9" s="6">
        <v>4</v>
      </c>
      <c r="D9" s="6">
        <v>3.1</v>
      </c>
      <c r="E9" s="6">
        <v>4.5</v>
      </c>
      <c r="F9" s="216">
        <v>4.5</v>
      </c>
      <c r="G9" s="226">
        <v>3.6</v>
      </c>
    </row>
    <row r="10" spans="1:7">
      <c r="A10" s="799"/>
      <c r="B10" s="7" t="s">
        <v>1</v>
      </c>
      <c r="C10" s="1">
        <v>6.4</v>
      </c>
      <c r="D10" s="1">
        <v>5.3</v>
      </c>
      <c r="E10" s="1">
        <v>7.7</v>
      </c>
      <c r="F10" s="15">
        <v>6.8</v>
      </c>
      <c r="G10" s="227">
        <v>6.2</v>
      </c>
    </row>
    <row r="11" spans="1:7">
      <c r="A11" s="799"/>
      <c r="B11" s="7" t="s">
        <v>2</v>
      </c>
      <c r="C11" s="1">
        <v>10.3</v>
      </c>
      <c r="D11" s="1">
        <v>8.4</v>
      </c>
      <c r="E11" s="1">
        <v>12.2</v>
      </c>
      <c r="F11" s="15">
        <v>11.3</v>
      </c>
      <c r="G11" s="227">
        <v>9.8000000000000007</v>
      </c>
    </row>
    <row r="12" spans="1:7" ht="15.75" thickBot="1">
      <c r="A12" s="800"/>
      <c r="B12" s="310" t="s">
        <v>3</v>
      </c>
      <c r="C12" s="311">
        <f>(C10-C9)/C10</f>
        <v>0.37500000000000006</v>
      </c>
      <c r="D12" s="311">
        <f t="shared" ref="D12:G12" si="1">(D10-D9)/D10</f>
        <v>0.41509433962264147</v>
      </c>
      <c r="E12" s="311">
        <f t="shared" si="1"/>
        <v>0.41558441558441561</v>
      </c>
      <c r="F12" s="312">
        <f t="shared" si="1"/>
        <v>0.33823529411764702</v>
      </c>
      <c r="G12" s="314">
        <f t="shared" si="1"/>
        <v>0.41935483870967744</v>
      </c>
    </row>
    <row r="13" spans="1:7">
      <c r="A13" s="795" t="s">
        <v>4</v>
      </c>
      <c r="B13" s="5" t="s">
        <v>0</v>
      </c>
      <c r="C13" s="6">
        <v>98.8</v>
      </c>
      <c r="D13" s="6">
        <v>99</v>
      </c>
      <c r="E13" s="6">
        <v>96.5</v>
      </c>
      <c r="F13" s="216">
        <v>100.1</v>
      </c>
      <c r="G13" s="226">
        <v>99.7</v>
      </c>
    </row>
    <row r="14" spans="1:7">
      <c r="A14" s="796"/>
      <c r="B14" s="7" t="s">
        <v>1</v>
      </c>
      <c r="C14" s="1">
        <v>82</v>
      </c>
      <c r="D14" s="1">
        <v>84.2</v>
      </c>
      <c r="E14" s="1">
        <v>81.400000000000006</v>
      </c>
      <c r="F14" s="15">
        <v>82.9</v>
      </c>
      <c r="G14" s="227">
        <v>82.6</v>
      </c>
    </row>
    <row r="15" spans="1:7">
      <c r="A15" s="796"/>
      <c r="B15" s="7" t="s">
        <v>2</v>
      </c>
      <c r="C15" s="1">
        <v>180.8</v>
      </c>
      <c r="D15" s="1">
        <v>183.2</v>
      </c>
      <c r="E15" s="1">
        <v>177.9</v>
      </c>
      <c r="F15" s="15">
        <v>183</v>
      </c>
      <c r="G15" s="227">
        <v>182.3</v>
      </c>
    </row>
    <row r="16" spans="1:7" ht="15.75" thickBot="1">
      <c r="A16" s="797"/>
      <c r="B16" s="310" t="s">
        <v>3</v>
      </c>
      <c r="C16" s="311">
        <f>(C14-C13)/C14</f>
        <v>-0.20487804878048776</v>
      </c>
      <c r="D16" s="311">
        <f t="shared" ref="D16:G16" si="2">(D14-D13)/D14</f>
        <v>-0.175771971496437</v>
      </c>
      <c r="E16" s="311">
        <f t="shared" si="2"/>
        <v>-0.18550368550368543</v>
      </c>
      <c r="F16" s="312">
        <f t="shared" si="2"/>
        <v>-0.20747889022919164</v>
      </c>
      <c r="G16" s="314">
        <f t="shared" si="2"/>
        <v>-0.20702179176755459</v>
      </c>
    </row>
    <row r="17" spans="1:7" hidden="1">
      <c r="A17" s="795" t="s">
        <v>6</v>
      </c>
      <c r="B17" s="5" t="s">
        <v>0</v>
      </c>
      <c r="C17" s="6">
        <v>26</v>
      </c>
      <c r="D17" s="6">
        <v>24.7</v>
      </c>
      <c r="E17" s="6">
        <v>26.6</v>
      </c>
      <c r="F17" s="216">
        <v>23.4</v>
      </c>
      <c r="G17" s="226">
        <v>23.7</v>
      </c>
    </row>
    <row r="18" spans="1:7" hidden="1">
      <c r="A18" s="796"/>
      <c r="B18" s="7" t="s">
        <v>1</v>
      </c>
      <c r="C18" s="1">
        <v>40.1</v>
      </c>
      <c r="D18" s="1">
        <v>37.200000000000003</v>
      </c>
      <c r="E18" s="1">
        <v>39.700000000000003</v>
      </c>
      <c r="F18" s="15">
        <v>38.299999999999997</v>
      </c>
      <c r="G18" s="227">
        <v>37.700000000000003</v>
      </c>
    </row>
    <row r="19" spans="1:7" hidden="1">
      <c r="A19" s="796"/>
      <c r="B19" s="7" t="s">
        <v>2</v>
      </c>
      <c r="C19" s="1">
        <v>66.099999999999994</v>
      </c>
      <c r="D19" s="1">
        <v>61.9</v>
      </c>
      <c r="E19" s="1">
        <v>66.3</v>
      </c>
      <c r="F19" s="15">
        <v>61.7</v>
      </c>
      <c r="G19" s="227">
        <f>SUM(G17:G18)</f>
        <v>61.400000000000006</v>
      </c>
    </row>
    <row r="20" spans="1:7" ht="15.75" hidden="1" thickBot="1">
      <c r="A20" s="797"/>
      <c r="B20" s="217" t="s">
        <v>3</v>
      </c>
      <c r="C20" s="218">
        <f>(C18-C17)/C18</f>
        <v>0.35162094763092272</v>
      </c>
      <c r="D20" s="218">
        <f t="shared" ref="D20:E20" si="3">(D18-D17)/D18</f>
        <v>0.33602150537634418</v>
      </c>
      <c r="E20" s="218">
        <f t="shared" si="3"/>
        <v>0.32997481108312343</v>
      </c>
      <c r="F20" s="219">
        <f>(F18-F17)/F18</f>
        <v>0.38903394255874674</v>
      </c>
      <c r="G20" s="228">
        <f t="shared" ref="G20" si="4">(G18-G17)/G18</f>
        <v>0.37135278514588865</v>
      </c>
    </row>
    <row r="21" spans="1:7">
      <c r="A21" s="795" t="s">
        <v>7</v>
      </c>
      <c r="B21" s="5" t="s">
        <v>0</v>
      </c>
      <c r="C21" s="6">
        <v>43.1</v>
      </c>
      <c r="D21" s="6">
        <v>42.3</v>
      </c>
      <c r="E21" s="6">
        <v>44.4</v>
      </c>
      <c r="F21" s="216">
        <v>41.1</v>
      </c>
      <c r="G21" s="226">
        <v>41.8</v>
      </c>
    </row>
    <row r="22" spans="1:7">
      <c r="A22" s="796"/>
      <c r="B22" s="7" t="s">
        <v>1</v>
      </c>
      <c r="C22" s="1">
        <v>61.6</v>
      </c>
      <c r="D22" s="1">
        <v>59.3</v>
      </c>
      <c r="E22" s="1">
        <v>62.1</v>
      </c>
      <c r="F22" s="15">
        <v>60.3</v>
      </c>
      <c r="G22" s="227">
        <v>60.1</v>
      </c>
    </row>
    <row r="23" spans="1:7">
      <c r="A23" s="796"/>
      <c r="B23" s="7" t="s">
        <v>2</v>
      </c>
      <c r="C23" s="1">
        <v>104.8</v>
      </c>
      <c r="D23" s="1">
        <v>101.7</v>
      </c>
      <c r="E23" s="1">
        <f>SUM(E21:E22)</f>
        <v>106.5</v>
      </c>
      <c r="F23" s="15">
        <v>101.3</v>
      </c>
      <c r="G23" s="227">
        <v>102</v>
      </c>
    </row>
    <row r="24" spans="1:7" ht="15.75" thickBot="1">
      <c r="A24" s="797"/>
      <c r="B24" s="310" t="s">
        <v>3</v>
      </c>
      <c r="C24" s="311">
        <f>(C22-C21)/C22</f>
        <v>0.30032467532467533</v>
      </c>
      <c r="D24" s="311">
        <f t="shared" ref="D24:G24" si="5">(D22-D21)/D22</f>
        <v>0.28667790893760542</v>
      </c>
      <c r="E24" s="311">
        <f t="shared" si="5"/>
        <v>0.28502415458937203</v>
      </c>
      <c r="F24" s="312">
        <f t="shared" si="5"/>
        <v>0.31840796019900491</v>
      </c>
      <c r="G24" s="314">
        <f t="shared" si="5"/>
        <v>0.30449251247920139</v>
      </c>
    </row>
    <row r="26" spans="1:7" ht="15.75" thickBot="1"/>
    <row r="27" spans="1:7" ht="15.75" thickBot="1">
      <c r="A27" s="8" t="s">
        <v>10</v>
      </c>
      <c r="B27" s="4"/>
      <c r="C27" s="3">
        <v>2018</v>
      </c>
      <c r="D27" s="4">
        <v>2019</v>
      </c>
      <c r="E27" s="3">
        <v>2020</v>
      </c>
      <c r="F27" s="3">
        <v>2021</v>
      </c>
      <c r="G27" s="4">
        <v>2022</v>
      </c>
    </row>
    <row r="28" spans="1:7">
      <c r="A28" s="795" t="s">
        <v>8</v>
      </c>
      <c r="B28" s="5" t="s">
        <v>0</v>
      </c>
      <c r="C28" s="221">
        <v>1102</v>
      </c>
      <c r="D28" s="221">
        <v>1110.5999999999999</v>
      </c>
      <c r="E28" s="221">
        <v>1087.4000000000001</v>
      </c>
      <c r="F28" s="222">
        <v>1097.5</v>
      </c>
      <c r="G28" s="229">
        <v>1103.0999999999999</v>
      </c>
    </row>
    <row r="29" spans="1:7">
      <c r="A29" s="796"/>
      <c r="B29" s="7" t="s">
        <v>1</v>
      </c>
      <c r="C29" s="223">
        <v>894.4</v>
      </c>
      <c r="D29" s="223">
        <v>915.4</v>
      </c>
      <c r="E29" s="223">
        <v>878.8</v>
      </c>
      <c r="F29" s="224">
        <v>880.9</v>
      </c>
      <c r="G29" s="230">
        <v>898.1</v>
      </c>
    </row>
    <row r="30" spans="1:7">
      <c r="A30" s="796"/>
      <c r="B30" s="7" t="s">
        <v>5</v>
      </c>
      <c r="C30" s="225">
        <v>1996.3</v>
      </c>
      <c r="D30" s="225">
        <f>SUM(D28:D29)</f>
        <v>2026</v>
      </c>
      <c r="E30" s="223">
        <f t="shared" ref="E30:F30" si="6">SUM(E28:E29)</f>
        <v>1966.2</v>
      </c>
      <c r="F30" s="223">
        <f t="shared" si="6"/>
        <v>1978.4</v>
      </c>
      <c r="G30" s="231">
        <v>2001.3</v>
      </c>
    </row>
    <row r="31" spans="1:7" ht="15.75" thickBot="1">
      <c r="A31" s="797"/>
      <c r="B31" s="310" t="s">
        <v>3</v>
      </c>
      <c r="C31" s="311">
        <f>(C29-C28)/C29</f>
        <v>-0.2321109123434705</v>
      </c>
      <c r="D31" s="311">
        <f t="shared" ref="D31:G31" si="7">(D29-D28)/D29</f>
        <v>-0.21324011361153586</v>
      </c>
      <c r="E31" s="311">
        <f t="shared" si="7"/>
        <v>-0.23736913973600382</v>
      </c>
      <c r="F31" s="312">
        <f t="shared" si="7"/>
        <v>-0.24588489045294587</v>
      </c>
      <c r="G31" s="313">
        <f t="shared" si="7"/>
        <v>-0.22825965928070358</v>
      </c>
    </row>
    <row r="32" spans="1:7">
      <c r="A32" s="798" t="s">
        <v>259</v>
      </c>
      <c r="B32" s="5" t="s">
        <v>0</v>
      </c>
      <c r="C32" s="6">
        <v>53</v>
      </c>
      <c r="D32" s="6">
        <v>53.8</v>
      </c>
      <c r="E32" s="6">
        <v>56.4</v>
      </c>
      <c r="F32" s="216">
        <v>45.3</v>
      </c>
      <c r="G32" s="226">
        <v>46.4</v>
      </c>
    </row>
    <row r="33" spans="1:7">
      <c r="A33" s="799"/>
      <c r="B33" s="7" t="s">
        <v>1</v>
      </c>
      <c r="C33" s="1">
        <v>69.900000000000006</v>
      </c>
      <c r="D33" s="1">
        <v>64.599999999999994</v>
      </c>
      <c r="E33" s="1">
        <v>66.2</v>
      </c>
      <c r="F33" s="15">
        <v>68.400000000000006</v>
      </c>
      <c r="G33" s="227">
        <v>58.9</v>
      </c>
    </row>
    <row r="34" spans="1:7">
      <c r="A34" s="799"/>
      <c r="B34" s="7" t="s">
        <v>2</v>
      </c>
      <c r="C34" s="225">
        <f>SUM(C32:C33)</f>
        <v>122.9</v>
      </c>
      <c r="D34" s="225">
        <f t="shared" ref="D34:G34" si="8">SUM(D32:D33)</f>
        <v>118.39999999999999</v>
      </c>
      <c r="E34" s="225">
        <f t="shared" si="8"/>
        <v>122.6</v>
      </c>
      <c r="F34" s="225">
        <f t="shared" si="8"/>
        <v>113.7</v>
      </c>
      <c r="G34" s="231">
        <f t="shared" si="8"/>
        <v>105.3</v>
      </c>
    </row>
    <row r="35" spans="1:7" ht="15.75" thickBot="1">
      <c r="A35" s="800"/>
      <c r="B35" s="310" t="s">
        <v>3</v>
      </c>
      <c r="C35" s="311">
        <f>(C33-C32)/C33</f>
        <v>0.24177396280400579</v>
      </c>
      <c r="D35" s="311">
        <f t="shared" ref="D35:G35" si="9">(D33-D32)/D33</f>
        <v>0.16718266253869965</v>
      </c>
      <c r="E35" s="311">
        <f t="shared" si="9"/>
        <v>0.14803625377643512</v>
      </c>
      <c r="F35" s="312">
        <f t="shared" si="9"/>
        <v>0.33771929824561414</v>
      </c>
      <c r="G35" s="314">
        <f t="shared" si="9"/>
        <v>0.21222410865874364</v>
      </c>
    </row>
    <row r="36" spans="1:7">
      <c r="A36" s="795" t="s">
        <v>4</v>
      </c>
      <c r="B36" s="5" t="s">
        <v>0</v>
      </c>
      <c r="C36" s="6">
        <v>1154.9000000000001</v>
      </c>
      <c r="D36" s="6">
        <v>1164.4000000000001</v>
      </c>
      <c r="E36" s="6">
        <v>1143.8</v>
      </c>
      <c r="F36" s="216">
        <v>1142.9000000000001</v>
      </c>
      <c r="G36" s="226">
        <v>1149.5999999999999</v>
      </c>
    </row>
    <row r="37" spans="1:7">
      <c r="A37" s="796"/>
      <c r="B37" s="7" t="s">
        <v>1</v>
      </c>
      <c r="C37" s="1">
        <v>964.3</v>
      </c>
      <c r="D37" s="1">
        <v>980</v>
      </c>
      <c r="E37" s="1">
        <v>945</v>
      </c>
      <c r="F37" s="15">
        <v>949.4</v>
      </c>
      <c r="G37" s="227">
        <v>957</v>
      </c>
    </row>
    <row r="38" spans="1:7">
      <c r="A38" s="796"/>
      <c r="B38" s="7" t="s">
        <v>2</v>
      </c>
      <c r="C38" s="223">
        <f>SUM(C36:C37)</f>
        <v>2119.1999999999998</v>
      </c>
      <c r="D38" s="223">
        <f t="shared" ref="D38:G38" si="10">SUM(D36:D37)</f>
        <v>2144.4</v>
      </c>
      <c r="E38" s="223">
        <f t="shared" si="10"/>
        <v>2088.8000000000002</v>
      </c>
      <c r="F38" s="223">
        <f t="shared" si="10"/>
        <v>2092.3000000000002</v>
      </c>
      <c r="G38" s="230">
        <f t="shared" si="10"/>
        <v>2106.6</v>
      </c>
    </row>
    <row r="39" spans="1:7" ht="15.75" thickBot="1">
      <c r="A39" s="797"/>
      <c r="B39" s="310" t="s">
        <v>3</v>
      </c>
      <c r="C39" s="311">
        <f>(C37-C36)/C37</f>
        <v>-0.19765633101731842</v>
      </c>
      <c r="D39" s="311">
        <f t="shared" ref="D39:G39" si="11">(D37-D36)/D37</f>
        <v>-0.18816326530612254</v>
      </c>
      <c r="E39" s="311">
        <f t="shared" si="11"/>
        <v>-0.21037037037037032</v>
      </c>
      <c r="F39" s="312">
        <f t="shared" si="11"/>
        <v>-0.20381293448493798</v>
      </c>
      <c r="G39" s="314">
        <f t="shared" si="11"/>
        <v>-0.20125391849529772</v>
      </c>
    </row>
    <row r="40" spans="1:7" hidden="1">
      <c r="A40" s="795" t="s">
        <v>6</v>
      </c>
      <c r="B40" s="5" t="s">
        <v>0</v>
      </c>
      <c r="C40" s="6">
        <v>272.10000000000002</v>
      </c>
      <c r="D40" s="6">
        <v>271.8</v>
      </c>
      <c r="E40" s="6">
        <v>293.89999999999998</v>
      </c>
      <c r="F40" s="216">
        <v>298.5</v>
      </c>
      <c r="G40" s="226">
        <v>288</v>
      </c>
    </row>
    <row r="41" spans="1:7" hidden="1">
      <c r="A41" s="796"/>
      <c r="B41" s="7" t="s">
        <v>1</v>
      </c>
      <c r="C41" s="1">
        <v>451.3</v>
      </c>
      <c r="D41" s="1">
        <v>436.6</v>
      </c>
      <c r="E41" s="1">
        <v>471.2</v>
      </c>
      <c r="F41" s="15">
        <v>466.1</v>
      </c>
      <c r="G41" s="227">
        <v>449.3</v>
      </c>
    </row>
    <row r="42" spans="1:7" hidden="1">
      <c r="A42" s="796"/>
      <c r="B42" s="7" t="s">
        <v>2</v>
      </c>
      <c r="C42" s="1">
        <f>SUM(C40:C41)</f>
        <v>723.40000000000009</v>
      </c>
      <c r="D42" s="1">
        <f t="shared" ref="D42:G42" si="12">SUM(D40:D41)</f>
        <v>708.40000000000009</v>
      </c>
      <c r="E42" s="1">
        <f t="shared" si="12"/>
        <v>765.09999999999991</v>
      </c>
      <c r="F42" s="1">
        <f t="shared" si="12"/>
        <v>764.6</v>
      </c>
      <c r="G42" s="227">
        <f t="shared" si="12"/>
        <v>737.3</v>
      </c>
    </row>
    <row r="43" spans="1:7" ht="15.75" hidden="1" thickBot="1">
      <c r="A43" s="797"/>
      <c r="B43" s="217" t="s">
        <v>3</v>
      </c>
      <c r="C43" s="218">
        <f>(C41-C40)/C41</f>
        <v>0.39707511633060044</v>
      </c>
      <c r="D43" s="218">
        <f t="shared" ref="D43:G43" si="13">(D41-D40)/D41</f>
        <v>0.37746220797068253</v>
      </c>
      <c r="E43" s="218">
        <f t="shared" si="13"/>
        <v>0.3762733446519525</v>
      </c>
      <c r="F43" s="219">
        <f t="shared" si="13"/>
        <v>0.35957948937996143</v>
      </c>
      <c r="G43" s="228">
        <f t="shared" si="13"/>
        <v>0.35900289338971736</v>
      </c>
    </row>
    <row r="44" spans="1:7">
      <c r="A44" s="795" t="s">
        <v>7</v>
      </c>
      <c r="B44" s="5" t="s">
        <v>0</v>
      </c>
      <c r="C44" s="6">
        <v>469.9</v>
      </c>
      <c r="D44" s="6">
        <v>467.9</v>
      </c>
      <c r="E44" s="6">
        <v>491.6</v>
      </c>
      <c r="F44" s="216">
        <v>497.4</v>
      </c>
      <c r="G44" s="226">
        <v>487.3</v>
      </c>
    </row>
    <row r="45" spans="1:7">
      <c r="A45" s="796"/>
      <c r="B45" s="7" t="s">
        <v>1</v>
      </c>
      <c r="C45" s="1">
        <v>694.2</v>
      </c>
      <c r="D45" s="1">
        <v>681.6</v>
      </c>
      <c r="E45" s="1">
        <v>720.3</v>
      </c>
      <c r="F45" s="15">
        <v>714.3</v>
      </c>
      <c r="G45" s="227">
        <v>697.2</v>
      </c>
    </row>
    <row r="46" spans="1:7">
      <c r="A46" s="796"/>
      <c r="B46" s="7" t="s">
        <v>2</v>
      </c>
      <c r="C46" s="1">
        <f>SUM(C44:C45)</f>
        <v>1164.0999999999999</v>
      </c>
      <c r="D46" s="1">
        <f t="shared" ref="D46:G46" si="14">SUM(D44:D45)</f>
        <v>1149.5</v>
      </c>
      <c r="E46" s="1">
        <v>1211.8</v>
      </c>
      <c r="F46" s="1">
        <f t="shared" si="14"/>
        <v>1211.6999999999998</v>
      </c>
      <c r="G46" s="227">
        <f t="shared" si="14"/>
        <v>1184.5</v>
      </c>
    </row>
    <row r="47" spans="1:7" ht="15.75" thickBot="1">
      <c r="A47" s="797"/>
      <c r="B47" s="310" t="s">
        <v>3</v>
      </c>
      <c r="C47" s="311">
        <f>(C45-C44)/C45</f>
        <v>0.32310573321809283</v>
      </c>
      <c r="D47" s="311">
        <f t="shared" ref="D47:G47" si="15">(D45-D44)/D45</f>
        <v>0.31352699530516437</v>
      </c>
      <c r="E47" s="311">
        <f t="shared" si="15"/>
        <v>0.31750659447452445</v>
      </c>
      <c r="F47" s="312">
        <f t="shared" si="15"/>
        <v>0.30365392692146154</v>
      </c>
      <c r="G47" s="314">
        <f t="shared" si="15"/>
        <v>0.30106138841078606</v>
      </c>
    </row>
    <row r="49" spans="1:7" ht="15.75" thickBot="1"/>
    <row r="50" spans="1:7" ht="15.75" thickBot="1">
      <c r="A50" s="8" t="s">
        <v>11</v>
      </c>
      <c r="B50" s="4"/>
      <c r="C50" s="3">
        <v>2018</v>
      </c>
      <c r="D50" s="4">
        <v>2019</v>
      </c>
      <c r="E50" s="3">
        <v>2020</v>
      </c>
      <c r="F50" s="3">
        <v>2021</v>
      </c>
      <c r="G50" s="4">
        <v>2022</v>
      </c>
    </row>
    <row r="51" spans="1:7">
      <c r="A51" s="795" t="s">
        <v>8</v>
      </c>
      <c r="B51" s="5" t="s">
        <v>0</v>
      </c>
      <c r="C51" s="6">
        <v>13282.2</v>
      </c>
      <c r="D51" s="6">
        <v>13335.6</v>
      </c>
      <c r="E51" s="6">
        <v>12987.4</v>
      </c>
      <c r="F51" s="216">
        <v>13043.6</v>
      </c>
      <c r="G51" s="226">
        <v>13350.2</v>
      </c>
    </row>
    <row r="52" spans="1:7">
      <c r="A52" s="796"/>
      <c r="B52" s="7" t="s">
        <v>1</v>
      </c>
      <c r="C52" s="1">
        <v>9676.5</v>
      </c>
      <c r="D52" s="1">
        <v>9773.7999999999993</v>
      </c>
      <c r="E52" s="1">
        <v>9397.7999999999993</v>
      </c>
      <c r="F52" s="15">
        <v>9510.4</v>
      </c>
      <c r="G52" s="227">
        <v>9749.2000000000007</v>
      </c>
    </row>
    <row r="53" spans="1:7">
      <c r="A53" s="796"/>
      <c r="B53" s="7" t="s">
        <v>5</v>
      </c>
      <c r="C53" s="1">
        <f>SUM(C51:C52)</f>
        <v>22958.7</v>
      </c>
      <c r="D53" s="1">
        <f t="shared" ref="D53:G53" si="16">SUM(D51:D52)</f>
        <v>23109.4</v>
      </c>
      <c r="E53" s="1">
        <f t="shared" si="16"/>
        <v>22385.199999999997</v>
      </c>
      <c r="F53" s="1">
        <f t="shared" si="16"/>
        <v>22554</v>
      </c>
      <c r="G53" s="227">
        <f t="shared" si="16"/>
        <v>23099.4</v>
      </c>
    </row>
    <row r="54" spans="1:7" ht="15.75" thickBot="1">
      <c r="A54" s="797"/>
      <c r="B54" s="310" t="s">
        <v>3</v>
      </c>
      <c r="C54" s="311">
        <f>(C52-C51)/C52</f>
        <v>-0.37262439931793528</v>
      </c>
      <c r="D54" s="311">
        <f t="shared" ref="D54:G54" si="17">(D52-D51)/D52</f>
        <v>-0.36442325400560699</v>
      </c>
      <c r="E54" s="311">
        <f t="shared" si="17"/>
        <v>-0.38196173572538261</v>
      </c>
      <c r="F54" s="312">
        <f t="shared" si="17"/>
        <v>-0.37150908479138639</v>
      </c>
      <c r="G54" s="313">
        <f t="shared" si="17"/>
        <v>-0.36936364009354611</v>
      </c>
    </row>
    <row r="55" spans="1:7">
      <c r="A55" s="798" t="s">
        <v>259</v>
      </c>
      <c r="B55" s="5" t="s">
        <v>0</v>
      </c>
      <c r="C55" s="6">
        <v>1426</v>
      </c>
      <c r="D55" s="6">
        <v>1327.5</v>
      </c>
      <c r="E55" s="6">
        <v>1213.7</v>
      </c>
      <c r="F55" s="216">
        <v>1236.2</v>
      </c>
      <c r="G55" s="226">
        <v>1022</v>
      </c>
    </row>
    <row r="56" spans="1:7">
      <c r="A56" s="799"/>
      <c r="B56" s="7" t="s">
        <v>1</v>
      </c>
      <c r="C56" s="1">
        <v>1283.4000000000001</v>
      </c>
      <c r="D56" s="1">
        <v>1212.5</v>
      </c>
      <c r="E56" s="1">
        <v>1087.0999999999999</v>
      </c>
      <c r="F56" s="15">
        <v>1130.5999999999999</v>
      </c>
      <c r="G56" s="227">
        <v>1005.5</v>
      </c>
    </row>
    <row r="57" spans="1:7">
      <c r="A57" s="799"/>
      <c r="B57" s="7" t="s">
        <v>2</v>
      </c>
      <c r="C57" s="1">
        <f>SUM(C55:C56)</f>
        <v>2709.4</v>
      </c>
      <c r="D57" s="1">
        <f t="shared" ref="D57:G57" si="18">SUM(D55:D56)</f>
        <v>2540</v>
      </c>
      <c r="E57" s="1">
        <v>2300.9</v>
      </c>
      <c r="F57" s="1">
        <f t="shared" si="18"/>
        <v>2366.8000000000002</v>
      </c>
      <c r="G57" s="227">
        <f t="shared" si="18"/>
        <v>2027.5</v>
      </c>
    </row>
    <row r="58" spans="1:7" ht="15.75" thickBot="1">
      <c r="A58" s="800"/>
      <c r="B58" s="310" t="s">
        <v>3</v>
      </c>
      <c r="C58" s="311">
        <f>(C56-C55)/C56</f>
        <v>-0.11111111111111104</v>
      </c>
      <c r="D58" s="311">
        <f t="shared" ref="D58:G58" si="19">(D56-D55)/D56</f>
        <v>-9.4845360824742264E-2</v>
      </c>
      <c r="E58" s="311">
        <f t="shared" si="19"/>
        <v>-0.11645662772514041</v>
      </c>
      <c r="F58" s="312">
        <f t="shared" si="19"/>
        <v>-9.3401733592782726E-2</v>
      </c>
      <c r="G58" s="314">
        <f t="shared" si="19"/>
        <v>-1.6409746394828444E-2</v>
      </c>
    </row>
    <row r="59" spans="1:7">
      <c r="A59" s="795" t="s">
        <v>4</v>
      </c>
      <c r="B59" s="5" t="s">
        <v>0</v>
      </c>
      <c r="C59" s="6">
        <v>14708.2</v>
      </c>
      <c r="D59" s="6">
        <v>14663.1</v>
      </c>
      <c r="E59" s="6">
        <v>14201.2</v>
      </c>
      <c r="F59" s="216">
        <v>14279.8</v>
      </c>
      <c r="G59" s="226">
        <v>14372.2</v>
      </c>
    </row>
    <row r="60" spans="1:7">
      <c r="A60" s="796"/>
      <c r="B60" s="7" t="s">
        <v>1</v>
      </c>
      <c r="C60" s="1">
        <v>10959.9</v>
      </c>
      <c r="D60" s="1">
        <v>10986.3</v>
      </c>
      <c r="E60" s="1">
        <v>10485</v>
      </c>
      <c r="F60" s="15">
        <v>10640.9</v>
      </c>
      <c r="G60" s="227">
        <v>10754.7</v>
      </c>
    </row>
    <row r="61" spans="1:7">
      <c r="A61" s="796"/>
      <c r="B61" s="7" t="s">
        <v>2</v>
      </c>
      <c r="C61" s="1">
        <f>SUM(C59:C60)</f>
        <v>25668.1</v>
      </c>
      <c r="D61" s="1">
        <f t="shared" ref="D61:G61" si="20">SUM(D59:D60)</f>
        <v>25649.4</v>
      </c>
      <c r="E61" s="220">
        <v>24686.1</v>
      </c>
      <c r="F61" s="220">
        <v>24920.799999999999</v>
      </c>
      <c r="G61" s="227">
        <f t="shared" si="20"/>
        <v>25126.9</v>
      </c>
    </row>
    <row r="62" spans="1:7" ht="15.75" thickBot="1">
      <c r="A62" s="797"/>
      <c r="B62" s="310" t="s">
        <v>3</v>
      </c>
      <c r="C62" s="311">
        <f>(C60-C59)/C60</f>
        <v>-0.34200129563225951</v>
      </c>
      <c r="D62" s="311">
        <f t="shared" ref="D62:G62" si="21">(D60-D59)/D60</f>
        <v>-0.33467136342535714</v>
      </c>
      <c r="E62" s="311">
        <f t="shared" si="21"/>
        <v>-0.35443013829279929</v>
      </c>
      <c r="F62" s="312">
        <f t="shared" si="21"/>
        <v>-0.34197295341559453</v>
      </c>
      <c r="G62" s="314">
        <f t="shared" si="21"/>
        <v>-0.33636456618966587</v>
      </c>
    </row>
    <row r="63" spans="1:7" hidden="1">
      <c r="A63" s="795" t="s">
        <v>6</v>
      </c>
      <c r="B63" s="5" t="s">
        <v>0</v>
      </c>
      <c r="C63" s="6">
        <v>4750.1000000000004</v>
      </c>
      <c r="D63" s="6">
        <v>4750.2</v>
      </c>
      <c r="E63" s="6">
        <v>5097.8999999999996</v>
      </c>
      <c r="F63" s="216">
        <v>4940.3999999999996</v>
      </c>
      <c r="G63" s="226">
        <v>4724.2</v>
      </c>
    </row>
    <row r="64" spans="1:7" hidden="1">
      <c r="A64" s="796"/>
      <c r="B64" s="7" t="s">
        <v>1</v>
      </c>
      <c r="C64" s="1">
        <v>8383.9</v>
      </c>
      <c r="D64" s="1">
        <v>8288.6</v>
      </c>
      <c r="E64" s="1">
        <v>8690.4</v>
      </c>
      <c r="F64" s="15">
        <v>8388</v>
      </c>
      <c r="G64" s="227">
        <v>8120.4</v>
      </c>
    </row>
    <row r="65" spans="1:7" hidden="1">
      <c r="A65" s="796"/>
      <c r="B65" s="7" t="s">
        <v>2</v>
      </c>
      <c r="C65" s="1">
        <v>13133.9</v>
      </c>
      <c r="D65" s="1">
        <f>SUM(D63:D64)</f>
        <v>13038.8</v>
      </c>
      <c r="E65" s="1">
        <f t="shared" ref="E65:G65" si="22">SUM(E63:E64)</f>
        <v>13788.3</v>
      </c>
      <c r="F65" s="1">
        <f t="shared" si="22"/>
        <v>13328.4</v>
      </c>
      <c r="G65" s="227">
        <f t="shared" si="22"/>
        <v>12844.599999999999</v>
      </c>
    </row>
    <row r="66" spans="1:7" ht="15.75" hidden="1" thickBot="1">
      <c r="A66" s="797"/>
      <c r="B66" s="217" t="s">
        <v>3</v>
      </c>
      <c r="C66" s="218">
        <f>(C64-C63)/C64</f>
        <v>0.43342597120671755</v>
      </c>
      <c r="D66" s="218">
        <f t="shared" ref="D66:G66" si="23">(D64-D63)/D64</f>
        <v>0.42689959703689412</v>
      </c>
      <c r="E66" s="218">
        <f t="shared" si="23"/>
        <v>0.41338718586025963</v>
      </c>
      <c r="F66" s="219">
        <f t="shared" si="23"/>
        <v>0.41101573676680975</v>
      </c>
      <c r="G66" s="228">
        <f t="shared" si="23"/>
        <v>0.41823062903305258</v>
      </c>
    </row>
    <row r="67" spans="1:7">
      <c r="A67" s="795" t="s">
        <v>7</v>
      </c>
      <c r="B67" s="5" t="s">
        <v>0</v>
      </c>
      <c r="C67" s="6">
        <v>7472.7</v>
      </c>
      <c r="D67" s="6">
        <v>7498</v>
      </c>
      <c r="E67" s="6">
        <v>7901.7</v>
      </c>
      <c r="F67" s="216">
        <v>7755</v>
      </c>
      <c r="G67" s="226">
        <v>7543.3</v>
      </c>
    </row>
    <row r="68" spans="1:7">
      <c r="A68" s="796"/>
      <c r="B68" s="7" t="s">
        <v>1</v>
      </c>
      <c r="C68" s="1">
        <v>11688.8</v>
      </c>
      <c r="D68" s="1">
        <v>11605</v>
      </c>
      <c r="E68" s="1">
        <v>12055.8</v>
      </c>
      <c r="F68" s="15">
        <v>11806.2</v>
      </c>
      <c r="G68" s="227">
        <v>11528.8</v>
      </c>
    </row>
    <row r="69" spans="1:7">
      <c r="A69" s="796"/>
      <c r="B69" s="7" t="s">
        <v>2</v>
      </c>
      <c r="C69" s="1">
        <f>SUM(C67:C68)</f>
        <v>19161.5</v>
      </c>
      <c r="D69" s="1">
        <v>19102.900000000001</v>
      </c>
      <c r="E69" s="1">
        <f t="shared" ref="E69:G69" si="24">SUM(E67:E68)</f>
        <v>19957.5</v>
      </c>
      <c r="F69" s="1">
        <f t="shared" si="24"/>
        <v>19561.2</v>
      </c>
      <c r="G69" s="227">
        <f t="shared" si="24"/>
        <v>19072.099999999999</v>
      </c>
    </row>
    <row r="70" spans="1:7" ht="15.75" thickBot="1">
      <c r="A70" s="797"/>
      <c r="B70" s="310" t="s">
        <v>3</v>
      </c>
      <c r="C70" s="311">
        <f>(C68-C67)/C68</f>
        <v>0.36069570871261375</v>
      </c>
      <c r="D70" s="311">
        <f t="shared" ref="D70:G70" si="25">(D68-D67)/D68</f>
        <v>0.35389918138733306</v>
      </c>
      <c r="E70" s="311">
        <f t="shared" si="25"/>
        <v>0.34457273677400085</v>
      </c>
      <c r="F70" s="312">
        <f t="shared" si="25"/>
        <v>0.34314173908624285</v>
      </c>
      <c r="G70" s="314">
        <f t="shared" si="25"/>
        <v>0.34569946568593429</v>
      </c>
    </row>
  </sheetData>
  <sheetProtection algorithmName="SHA-512" hashValue="nE+3wF7K+y+iUL1T0kgrN4CXv5NKMKRvHhBVP5zzJFFoNPQCFjz47c/CZw2duCY+HH26OI3EOMsBzIIToWG34g==" saltValue="+wa48NhW2KeeAerM3uNaZQ==" spinCount="100000" sheet="1" objects="1" scenarios="1"/>
  <mergeCells count="16">
    <mergeCell ref="A51:A54"/>
    <mergeCell ref="A55:A58"/>
    <mergeCell ref="A59:A62"/>
    <mergeCell ref="A63:A66"/>
    <mergeCell ref="A67:A70"/>
    <mergeCell ref="A28:A31"/>
    <mergeCell ref="A32:A35"/>
    <mergeCell ref="A36:A39"/>
    <mergeCell ref="A40:A43"/>
    <mergeCell ref="A44:A47"/>
    <mergeCell ref="A1:G1"/>
    <mergeCell ref="A13:A16"/>
    <mergeCell ref="A17:A20"/>
    <mergeCell ref="A21:A24"/>
    <mergeCell ref="A5:A8"/>
    <mergeCell ref="A9:A12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F20E0-C986-45BE-8694-C58EFA3186F2}">
  <dimension ref="A1:L107"/>
  <sheetViews>
    <sheetView zoomScaleNormal="100" workbookViewId="0">
      <selection sqref="A1:I1"/>
    </sheetView>
  </sheetViews>
  <sheetFormatPr defaultColWidth="8.7109375" defaultRowHeight="15"/>
  <cols>
    <col min="1" max="10" width="12.7109375" style="18" customWidth="1"/>
    <col min="11" max="16384" width="8.7109375" style="18"/>
  </cols>
  <sheetData>
    <row r="1" spans="1:12" ht="35.25" customHeight="1">
      <c r="A1" s="756" t="s">
        <v>480</v>
      </c>
      <c r="B1" s="756"/>
      <c r="C1" s="756"/>
      <c r="D1" s="756"/>
      <c r="E1" s="756"/>
      <c r="F1" s="756"/>
      <c r="G1" s="756"/>
      <c r="H1" s="756"/>
      <c r="I1" s="756"/>
    </row>
    <row r="2" spans="1:12" s="55" customFormat="1" ht="13.5" thickBot="1">
      <c r="A2" s="54" t="s">
        <v>481</v>
      </c>
    </row>
    <row r="3" spans="1:12" s="55" customFormat="1" ht="15.75" thickBot="1">
      <c r="A3" s="753" t="s">
        <v>482</v>
      </c>
      <c r="B3" s="754"/>
      <c r="C3" s="754"/>
      <c r="D3" s="754"/>
      <c r="E3" s="754"/>
      <c r="F3" s="754"/>
      <c r="G3" s="754"/>
      <c r="H3" s="754"/>
      <c r="I3" s="755"/>
    </row>
    <row r="4" spans="1:12" s="55" customFormat="1" ht="15.75" thickBot="1">
      <c r="A4" s="753" t="s">
        <v>248</v>
      </c>
      <c r="B4" s="754"/>
      <c r="C4" s="754"/>
      <c r="D4" s="754"/>
      <c r="E4" s="754"/>
      <c r="F4" s="754"/>
      <c r="G4" s="754"/>
      <c r="H4" s="754"/>
      <c r="I4" s="755"/>
    </row>
    <row r="5" spans="1:12" s="55" customFormat="1" ht="15.75" thickBot="1">
      <c r="A5" s="753" t="s">
        <v>267</v>
      </c>
      <c r="B5" s="754"/>
      <c r="C5" s="754"/>
      <c r="D5" s="754"/>
      <c r="E5" s="754"/>
      <c r="F5" s="754"/>
      <c r="G5" s="754"/>
      <c r="H5" s="754"/>
      <c r="I5" s="755"/>
    </row>
    <row r="6" spans="1:12" customFormat="1" ht="15.75" thickBot="1">
      <c r="A6" s="753" t="s">
        <v>268</v>
      </c>
      <c r="B6" s="754"/>
      <c r="C6" s="754"/>
      <c r="D6" s="754"/>
      <c r="E6" s="754"/>
      <c r="F6" s="754"/>
      <c r="G6" s="754"/>
      <c r="H6" s="754"/>
      <c r="I6" s="755"/>
    </row>
    <row r="7" spans="1:12" ht="21.75" customHeight="1" thickBot="1">
      <c r="A7" s="809" t="s">
        <v>18</v>
      </c>
      <c r="B7" s="810"/>
      <c r="C7" s="810"/>
      <c r="D7" s="811"/>
      <c r="F7" s="809" t="s">
        <v>18</v>
      </c>
      <c r="G7" s="810"/>
      <c r="H7" s="810"/>
      <c r="I7" s="811"/>
    </row>
    <row r="8" spans="1:12" ht="15.75" thickBot="1">
      <c r="A8" s="30" t="s">
        <v>19</v>
      </c>
      <c r="B8" s="31" t="s">
        <v>20</v>
      </c>
      <c r="C8" s="31" t="s">
        <v>21</v>
      </c>
      <c r="D8" s="32" t="s">
        <v>483</v>
      </c>
      <c r="F8" s="30" t="s">
        <v>19</v>
      </c>
      <c r="G8" s="31" t="s">
        <v>20</v>
      </c>
      <c r="H8" s="31" t="s">
        <v>21</v>
      </c>
      <c r="I8" s="32" t="s">
        <v>22</v>
      </c>
    </row>
    <row r="9" spans="1:12">
      <c r="A9" s="22">
        <v>2018</v>
      </c>
      <c r="B9" s="20">
        <v>58972</v>
      </c>
      <c r="C9" s="20">
        <v>44591</v>
      </c>
      <c r="D9" s="23">
        <f>SUM(B9:C9)</f>
        <v>103563</v>
      </c>
      <c r="F9" s="246" t="s">
        <v>23</v>
      </c>
      <c r="G9" s="247">
        <f>(B10-B9)/B9</f>
        <v>-1.4091433222546293E-2</v>
      </c>
      <c r="H9" s="247">
        <f>(C10-C9)/C9</f>
        <v>-2.738220717185082E-2</v>
      </c>
      <c r="I9" s="250">
        <f>(D10-D9)/D9</f>
        <v>-1.9814026244894412E-2</v>
      </c>
    </row>
    <row r="10" spans="1:12">
      <c r="A10" s="24">
        <v>2019</v>
      </c>
      <c r="B10" s="21">
        <v>58141</v>
      </c>
      <c r="C10" s="21">
        <v>43370</v>
      </c>
      <c r="D10" s="23">
        <f t="shared" ref="D10:D13" si="0">SUM(B10:C10)</f>
        <v>101511</v>
      </c>
      <c r="F10" s="24" t="s">
        <v>24</v>
      </c>
      <c r="G10" s="248">
        <f>(B11-B10)/B10</f>
        <v>-0.19481949054883818</v>
      </c>
      <c r="H10" s="248">
        <f t="shared" ref="H10:I12" si="1">(C11-C10)/C10</f>
        <v>-0.19485819691030667</v>
      </c>
      <c r="I10" s="249">
        <f t="shared" si="1"/>
        <v>-0.19483602762262217</v>
      </c>
    </row>
    <row r="11" spans="1:12">
      <c r="A11" s="24">
        <v>2020</v>
      </c>
      <c r="B11" s="21">
        <v>46814</v>
      </c>
      <c r="C11" s="21">
        <v>34919</v>
      </c>
      <c r="D11" s="23">
        <f t="shared" si="0"/>
        <v>81733</v>
      </c>
      <c r="F11" s="24" t="s">
        <v>25</v>
      </c>
      <c r="G11" s="248">
        <f>(B12-B11)/B11</f>
        <v>0.13869782543683515</v>
      </c>
      <c r="H11" s="248">
        <f t="shared" si="1"/>
        <v>0.18565823763567113</v>
      </c>
      <c r="I11" s="249">
        <f t="shared" si="1"/>
        <v>0.15876084323345527</v>
      </c>
    </row>
    <row r="12" spans="1:12">
      <c r="A12" s="24">
        <v>2021</v>
      </c>
      <c r="B12" s="21">
        <v>53307</v>
      </c>
      <c r="C12" s="21">
        <v>41402</v>
      </c>
      <c r="D12" s="23">
        <f t="shared" si="0"/>
        <v>94709</v>
      </c>
      <c r="F12" s="24" t="s">
        <v>264</v>
      </c>
      <c r="G12" s="248">
        <f>(B13-B12)/B12</f>
        <v>7.7494512915752156E-2</v>
      </c>
      <c r="H12" s="248">
        <f t="shared" si="1"/>
        <v>0.11724071300903338</v>
      </c>
      <c r="I12" s="249">
        <f t="shared" si="1"/>
        <v>9.4869547772650956E-2</v>
      </c>
      <c r="J12" s="691"/>
      <c r="K12" s="691"/>
      <c r="L12" s="691"/>
    </row>
    <row r="13" spans="1:12" ht="15.75" thickBot="1">
      <c r="A13" s="26">
        <v>2022</v>
      </c>
      <c r="B13" s="27">
        <v>57438</v>
      </c>
      <c r="C13" s="27">
        <v>46256</v>
      </c>
      <c r="D13" s="23">
        <f t="shared" si="0"/>
        <v>103694</v>
      </c>
      <c r="F13" s="818"/>
      <c r="G13" s="819"/>
      <c r="H13" s="819"/>
      <c r="I13" s="820"/>
    </row>
    <row r="14" spans="1:12" ht="21.75" customHeight="1" thickBot="1">
      <c r="A14" s="812" t="s">
        <v>10</v>
      </c>
      <c r="B14" s="813"/>
      <c r="C14" s="813"/>
      <c r="D14" s="814"/>
      <c r="F14" s="815" t="s">
        <v>10</v>
      </c>
      <c r="G14" s="816"/>
      <c r="H14" s="816"/>
      <c r="I14" s="817"/>
    </row>
    <row r="15" spans="1:12" ht="15.75" thickBot="1">
      <c r="A15" s="30" t="s">
        <v>19</v>
      </c>
      <c r="B15" s="31" t="s">
        <v>20</v>
      </c>
      <c r="C15" s="31" t="s">
        <v>21</v>
      </c>
      <c r="D15" s="32" t="s">
        <v>483</v>
      </c>
      <c r="F15" s="30" t="s">
        <v>19</v>
      </c>
      <c r="G15" s="31" t="s">
        <v>20</v>
      </c>
      <c r="H15" s="31" t="s">
        <v>21</v>
      </c>
      <c r="I15" s="32" t="s">
        <v>22</v>
      </c>
    </row>
    <row r="16" spans="1:12">
      <c r="A16" s="22">
        <v>2018</v>
      </c>
      <c r="B16" s="20">
        <v>516858</v>
      </c>
      <c r="C16" s="20">
        <v>445413</v>
      </c>
      <c r="D16" s="23">
        <f>SUM(B16:C16)</f>
        <v>962271</v>
      </c>
      <c r="F16" s="24" t="s">
        <v>23</v>
      </c>
      <c r="G16" s="247">
        <f>(B17-B16)/B16</f>
        <v>-5.5384651103397839E-2</v>
      </c>
      <c r="H16" s="247">
        <f>(C17-C16)/C16</f>
        <v>-3.6550347654873118E-2</v>
      </c>
      <c r="I16" s="250">
        <f>(D17-D16)/D16</f>
        <v>-4.666668745083246E-2</v>
      </c>
    </row>
    <row r="17" spans="1:9">
      <c r="A17" s="24">
        <v>2019</v>
      </c>
      <c r="B17" s="21">
        <v>488232</v>
      </c>
      <c r="C17" s="21">
        <v>429133</v>
      </c>
      <c r="D17" s="23">
        <f t="shared" ref="D17:D20" si="2">SUM(B17:C17)</f>
        <v>917365</v>
      </c>
      <c r="F17" s="24" t="s">
        <v>24</v>
      </c>
      <c r="G17" s="248">
        <f>(B18-B17)/B17</f>
        <v>-0.17339707352242376</v>
      </c>
      <c r="H17" s="248">
        <f t="shared" ref="H17:I19" si="3">(C18-C17)/C17</f>
        <v>-0.20177660538807315</v>
      </c>
      <c r="I17" s="249">
        <f t="shared" si="3"/>
        <v>-0.1866726984351921</v>
      </c>
    </row>
    <row r="18" spans="1:9">
      <c r="A18" s="24">
        <v>2020</v>
      </c>
      <c r="B18" s="21">
        <v>403574</v>
      </c>
      <c r="C18" s="21">
        <v>342544</v>
      </c>
      <c r="D18" s="23">
        <f t="shared" si="2"/>
        <v>746118</v>
      </c>
      <c r="F18" s="24" t="s">
        <v>25</v>
      </c>
      <c r="G18" s="248">
        <f>(B19-B18)/B18</f>
        <v>0.19307487598309109</v>
      </c>
      <c r="H18" s="248">
        <f t="shared" si="3"/>
        <v>0.23264164603671353</v>
      </c>
      <c r="I18" s="249">
        <f t="shared" si="3"/>
        <v>0.21124004514031292</v>
      </c>
    </row>
    <row r="19" spans="1:9">
      <c r="A19" s="24">
        <v>2021</v>
      </c>
      <c r="B19" s="21">
        <v>481494</v>
      </c>
      <c r="C19" s="21">
        <v>422234</v>
      </c>
      <c r="D19" s="23">
        <f t="shared" si="2"/>
        <v>903728</v>
      </c>
      <c r="F19" s="24" t="s">
        <v>264</v>
      </c>
      <c r="G19" s="248">
        <f>(B20-B19)/B19</f>
        <v>6.8605216264377128E-2</v>
      </c>
      <c r="H19" s="248">
        <f t="shared" si="3"/>
        <v>0.15134735715266889</v>
      </c>
      <c r="I19" s="249">
        <f t="shared" si="3"/>
        <v>0.10726346865428536</v>
      </c>
    </row>
    <row r="20" spans="1:9" ht="15.75" thickBot="1">
      <c r="A20" s="26">
        <v>2022</v>
      </c>
      <c r="B20" s="27">
        <v>514527</v>
      </c>
      <c r="C20" s="27">
        <v>486138</v>
      </c>
      <c r="D20" s="23">
        <f t="shared" si="2"/>
        <v>1000665</v>
      </c>
      <c r="F20" s="821"/>
      <c r="G20" s="819"/>
      <c r="H20" s="819"/>
      <c r="I20" s="820"/>
    </row>
    <row r="21" spans="1:9">
      <c r="A21" s="19"/>
    </row>
    <row r="22" spans="1:9">
      <c r="A22" s="348" t="s">
        <v>484</v>
      </c>
      <c r="B22" s="348"/>
      <c r="C22" s="348"/>
      <c r="D22" s="348"/>
      <c r="E22" s="348"/>
      <c r="F22" s="348"/>
    </row>
    <row r="24" spans="1:9" ht="27" customHeight="1">
      <c r="A24" s="756" t="s">
        <v>489</v>
      </c>
      <c r="B24" s="756"/>
      <c r="C24" s="756"/>
      <c r="D24" s="756"/>
      <c r="E24" s="756"/>
      <c r="F24" s="756"/>
      <c r="G24" s="756"/>
      <c r="H24" s="756"/>
      <c r="I24" s="756"/>
    </row>
    <row r="25" spans="1:9" ht="15.75" thickBot="1">
      <c r="A25" s="54" t="s">
        <v>481</v>
      </c>
      <c r="B25" s="55"/>
      <c r="C25" s="55"/>
      <c r="D25" s="55"/>
      <c r="E25" s="55"/>
      <c r="F25" s="55"/>
      <c r="G25" s="55"/>
      <c r="H25" s="55"/>
      <c r="I25" s="55"/>
    </row>
    <row r="26" spans="1:9" s="55" customFormat="1" ht="15.75" thickBot="1">
      <c r="A26" s="753" t="s">
        <v>482</v>
      </c>
      <c r="B26" s="754"/>
      <c r="C26" s="754"/>
      <c r="D26" s="754"/>
      <c r="E26" s="754"/>
      <c r="F26" s="754"/>
      <c r="G26" s="754"/>
      <c r="H26" s="754"/>
      <c r="I26" s="755"/>
    </row>
    <row r="27" spans="1:9" s="55" customFormat="1" ht="15.75" thickBot="1">
      <c r="A27" s="753" t="s">
        <v>248</v>
      </c>
      <c r="B27" s="754"/>
      <c r="C27" s="754"/>
      <c r="D27" s="754"/>
      <c r="E27" s="754"/>
      <c r="F27" s="754"/>
      <c r="G27" s="754"/>
      <c r="H27" s="754"/>
      <c r="I27" s="755"/>
    </row>
    <row r="28" spans="1:9" s="55" customFormat="1" ht="15.75" thickBot="1">
      <c r="A28" s="753" t="s">
        <v>267</v>
      </c>
      <c r="B28" s="754"/>
      <c r="C28" s="754"/>
      <c r="D28" s="754"/>
      <c r="E28" s="754"/>
      <c r="F28" s="754"/>
      <c r="G28" s="754"/>
      <c r="H28" s="754"/>
      <c r="I28" s="755"/>
    </row>
    <row r="29" spans="1:9" customFormat="1" ht="15.75" thickBot="1">
      <c r="A29" s="753" t="s">
        <v>269</v>
      </c>
      <c r="B29" s="754"/>
      <c r="C29" s="754"/>
      <c r="D29" s="754"/>
      <c r="E29" s="754"/>
      <c r="F29" s="754"/>
      <c r="G29" s="754"/>
      <c r="H29" s="754"/>
      <c r="I29" s="755"/>
    </row>
    <row r="30" spans="1:9" ht="15.75" thickBot="1">
      <c r="A30" s="809" t="s">
        <v>18</v>
      </c>
      <c r="B30" s="810" t="s">
        <v>18</v>
      </c>
      <c r="C30" s="810"/>
      <c r="D30" s="811"/>
      <c r="F30" s="809" t="s">
        <v>18</v>
      </c>
      <c r="G30" s="810" t="s">
        <v>18</v>
      </c>
      <c r="H30" s="810"/>
      <c r="I30" s="811"/>
    </row>
    <row r="31" spans="1:9" ht="15.75" thickBot="1">
      <c r="A31" s="30" t="s">
        <v>19</v>
      </c>
      <c r="B31" s="31" t="s">
        <v>20</v>
      </c>
      <c r="C31" s="31" t="s">
        <v>21</v>
      </c>
      <c r="D31" s="32" t="s">
        <v>483</v>
      </c>
      <c r="F31" s="30" t="s">
        <v>19</v>
      </c>
      <c r="G31" s="31" t="s">
        <v>20</v>
      </c>
      <c r="H31" s="31" t="s">
        <v>21</v>
      </c>
      <c r="I31" s="32" t="s">
        <v>22</v>
      </c>
    </row>
    <row r="32" spans="1:9">
      <c r="A32" s="22">
        <v>2018</v>
      </c>
      <c r="B32" s="20">
        <v>57735</v>
      </c>
      <c r="C32" s="20">
        <v>43783</v>
      </c>
      <c r="D32" s="23">
        <f>SUM(B32:C32)</f>
        <v>101518</v>
      </c>
      <c r="F32" s="246" t="s">
        <v>23</v>
      </c>
      <c r="G32" s="247">
        <f>(B33-B32)/B32</f>
        <v>-1.1968476660604487E-2</v>
      </c>
      <c r="H32" s="247">
        <f>(C33-C32)/C32</f>
        <v>-2.7659137108009959E-2</v>
      </c>
      <c r="I32" s="250">
        <f>(D33-D32)/D32</f>
        <v>-1.8735593687818908E-2</v>
      </c>
    </row>
    <row r="33" spans="1:12">
      <c r="A33" s="24">
        <v>2019</v>
      </c>
      <c r="B33" s="21">
        <v>57044</v>
      </c>
      <c r="C33" s="21">
        <v>42572</v>
      </c>
      <c r="D33" s="23">
        <f t="shared" ref="D33:D36" si="4">SUM(B33:C33)</f>
        <v>99616</v>
      </c>
      <c r="F33" s="24" t="s">
        <v>24</v>
      </c>
      <c r="G33" s="248">
        <f>(B34-B33)/B33</f>
        <v>-0.18713624570506976</v>
      </c>
      <c r="H33" s="248">
        <f t="shared" ref="H33:I35" si="5">(C34-C33)/C33</f>
        <v>-0.18728272103730151</v>
      </c>
      <c r="I33" s="249">
        <f t="shared" si="5"/>
        <v>-0.18719884355926758</v>
      </c>
    </row>
    <row r="34" spans="1:12">
      <c r="A34" s="24">
        <v>2020</v>
      </c>
      <c r="B34" s="21">
        <v>46369</v>
      </c>
      <c r="C34" s="21">
        <v>34599</v>
      </c>
      <c r="D34" s="23">
        <f t="shared" si="4"/>
        <v>80968</v>
      </c>
      <c r="F34" s="24" t="s">
        <v>25</v>
      </c>
      <c r="G34" s="248">
        <f>(B35-B34)/B34</f>
        <v>0.11100088421143436</v>
      </c>
      <c r="H34" s="248">
        <f t="shared" si="5"/>
        <v>0.15439752594005607</v>
      </c>
      <c r="I34" s="249">
        <f t="shared" si="5"/>
        <v>0.12954500543424563</v>
      </c>
    </row>
    <row r="35" spans="1:12">
      <c r="A35" s="24">
        <v>2021</v>
      </c>
      <c r="B35" s="21">
        <v>51516</v>
      </c>
      <c r="C35" s="21">
        <v>39941</v>
      </c>
      <c r="D35" s="23">
        <f t="shared" si="4"/>
        <v>91457</v>
      </c>
      <c r="F35" s="24" t="s">
        <v>264</v>
      </c>
      <c r="G35" s="248">
        <f>(B36-B35)/B35</f>
        <v>9.9134249553536766E-2</v>
      </c>
      <c r="H35" s="248">
        <f t="shared" si="5"/>
        <v>0.13820385067975263</v>
      </c>
      <c r="I35" s="249">
        <f t="shared" si="5"/>
        <v>0.11619668259400592</v>
      </c>
      <c r="J35" s="691"/>
      <c r="K35" s="691"/>
      <c r="L35" s="691"/>
    </row>
    <row r="36" spans="1:12" ht="15.75" thickBot="1">
      <c r="A36" s="26">
        <v>2022</v>
      </c>
      <c r="B36" s="27">
        <v>56623</v>
      </c>
      <c r="C36" s="27">
        <v>45461</v>
      </c>
      <c r="D36" s="23">
        <f t="shared" si="4"/>
        <v>102084</v>
      </c>
      <c r="F36" s="818"/>
      <c r="G36" s="819"/>
      <c r="H36" s="819"/>
      <c r="I36" s="820"/>
    </row>
    <row r="37" spans="1:12" ht="15.75" customHeight="1" thickBot="1">
      <c r="A37" s="812" t="s">
        <v>10</v>
      </c>
      <c r="B37" s="813"/>
      <c r="C37" s="813"/>
      <c r="D37" s="814"/>
      <c r="F37" s="815" t="s">
        <v>10</v>
      </c>
      <c r="G37" s="816"/>
      <c r="H37" s="816"/>
      <c r="I37" s="817"/>
    </row>
    <row r="38" spans="1:12" ht="30.75" customHeight="1" thickBot="1">
      <c r="A38" s="30" t="s">
        <v>19</v>
      </c>
      <c r="B38" s="31" t="s">
        <v>20</v>
      </c>
      <c r="C38" s="31" t="s">
        <v>21</v>
      </c>
      <c r="D38" s="32" t="s">
        <v>483</v>
      </c>
      <c r="F38" s="30" t="s">
        <v>19</v>
      </c>
      <c r="G38" s="31" t="s">
        <v>20</v>
      </c>
      <c r="H38" s="31" t="s">
        <v>21</v>
      </c>
      <c r="I38" s="32" t="s">
        <v>22</v>
      </c>
    </row>
    <row r="39" spans="1:12">
      <c r="A39" s="22">
        <v>2018</v>
      </c>
      <c r="B39" s="20">
        <v>496611</v>
      </c>
      <c r="C39" s="20">
        <v>433084</v>
      </c>
      <c r="D39" s="23">
        <v>929695</v>
      </c>
      <c r="F39" s="24" t="s">
        <v>23</v>
      </c>
      <c r="G39" s="247">
        <f>(B40-B39)/B39</f>
        <v>-3.7345125259005539E-2</v>
      </c>
      <c r="H39" s="247">
        <f>(C40-C39)/C39</f>
        <v>-3.2086154187178466E-2</v>
      </c>
      <c r="I39" s="250">
        <f>(D40-D39)/D39</f>
        <v>-3.4895315130230885E-2</v>
      </c>
    </row>
    <row r="40" spans="1:12">
      <c r="A40" s="24">
        <v>2019</v>
      </c>
      <c r="B40" s="21">
        <v>478065</v>
      </c>
      <c r="C40" s="21">
        <v>419188</v>
      </c>
      <c r="D40" s="25">
        <v>897253</v>
      </c>
      <c r="F40" s="24" t="s">
        <v>24</v>
      </c>
      <c r="G40" s="248">
        <f>(B41-B40)/B40</f>
        <v>-0.17213140472529886</v>
      </c>
      <c r="H40" s="248">
        <f t="shared" ref="H40:I42" si="6">(C41-C40)/C40</f>
        <v>-0.19552324971134669</v>
      </c>
      <c r="I40" s="249">
        <f t="shared" si="6"/>
        <v>-0.18305985045466552</v>
      </c>
    </row>
    <row r="41" spans="1:12">
      <c r="A41" s="24">
        <v>2020</v>
      </c>
      <c r="B41" s="21">
        <v>395775</v>
      </c>
      <c r="C41" s="21">
        <v>337227</v>
      </c>
      <c r="D41" s="25">
        <v>733002</v>
      </c>
      <c r="F41" s="24" t="s">
        <v>25</v>
      </c>
      <c r="G41" s="248">
        <f>(B42-B41)/B41</f>
        <v>0.15626555492388353</v>
      </c>
      <c r="H41" s="248">
        <f t="shared" si="6"/>
        <v>0.19713130917749766</v>
      </c>
      <c r="I41" s="249">
        <f t="shared" si="6"/>
        <v>0.17506637089666877</v>
      </c>
    </row>
    <row r="42" spans="1:12">
      <c r="A42" s="24">
        <v>2021</v>
      </c>
      <c r="B42" s="21">
        <v>457621</v>
      </c>
      <c r="C42" s="21">
        <v>403705</v>
      </c>
      <c r="D42" s="25">
        <v>861326</v>
      </c>
      <c r="F42" s="24" t="s">
        <v>264</v>
      </c>
      <c r="G42" s="248">
        <f>(B43-B42)/B42</f>
        <v>8.5190583474097567E-2</v>
      </c>
      <c r="H42" s="248">
        <f t="shared" si="6"/>
        <v>0.17891529706097273</v>
      </c>
      <c r="I42" s="249">
        <f t="shared" si="6"/>
        <v>0.12911952036743346</v>
      </c>
    </row>
    <row r="43" spans="1:12" ht="15.75" thickBot="1">
      <c r="A43" s="26"/>
      <c r="B43" s="27">
        <v>496606</v>
      </c>
      <c r="C43" s="27">
        <v>475934</v>
      </c>
      <c r="D43" s="28">
        <v>972540</v>
      </c>
      <c r="F43" s="821"/>
      <c r="G43" s="819"/>
      <c r="H43" s="819"/>
      <c r="I43" s="820"/>
    </row>
    <row r="44" spans="1:12">
      <c r="A44" s="19"/>
    </row>
    <row r="45" spans="1:12">
      <c r="A45" s="348" t="s">
        <v>484</v>
      </c>
    </row>
    <row r="47" spans="1:12" ht="29.25" customHeight="1">
      <c r="A47" s="801" t="s">
        <v>485</v>
      </c>
      <c r="B47" s="801"/>
      <c r="C47" s="801"/>
      <c r="D47" s="801"/>
      <c r="E47" s="801"/>
      <c r="F47" s="801"/>
      <c r="G47" s="801"/>
      <c r="H47" s="801"/>
      <c r="I47" s="801"/>
    </row>
    <row r="48" spans="1:12" ht="15.75" thickBot="1">
      <c r="A48" s="54" t="s">
        <v>481</v>
      </c>
      <c r="B48" s="55"/>
      <c r="C48" s="55"/>
      <c r="D48" s="55"/>
      <c r="E48" s="55"/>
      <c r="F48" s="55"/>
      <c r="G48" s="55"/>
      <c r="H48" s="55"/>
      <c r="I48" s="55"/>
    </row>
    <row r="49" spans="1:9" s="55" customFormat="1" ht="15.75" thickBot="1">
      <c r="A49" s="753" t="s">
        <v>482</v>
      </c>
      <c r="B49" s="754"/>
      <c r="C49" s="754"/>
      <c r="D49" s="754"/>
      <c r="E49" s="754"/>
      <c r="F49" s="754"/>
      <c r="G49" s="754"/>
      <c r="H49" s="754"/>
      <c r="I49" s="755"/>
    </row>
    <row r="50" spans="1:9" s="55" customFormat="1" ht="15.75" thickBot="1">
      <c r="A50" s="753" t="s">
        <v>248</v>
      </c>
      <c r="B50" s="754"/>
      <c r="C50" s="754"/>
      <c r="D50" s="754"/>
      <c r="E50" s="754"/>
      <c r="F50" s="754"/>
      <c r="G50" s="754"/>
      <c r="H50" s="754"/>
      <c r="I50" s="755"/>
    </row>
    <row r="51" spans="1:9" s="55" customFormat="1" ht="15.75" thickBot="1">
      <c r="A51" s="753" t="s">
        <v>267</v>
      </c>
      <c r="B51" s="754"/>
      <c r="C51" s="754"/>
      <c r="D51" s="754"/>
      <c r="E51" s="754"/>
      <c r="F51" s="754"/>
      <c r="G51" s="754"/>
      <c r="H51" s="754"/>
      <c r="I51" s="755"/>
    </row>
    <row r="52" spans="1:9" customFormat="1" ht="15.75" thickBot="1">
      <c r="A52" s="753" t="s">
        <v>270</v>
      </c>
      <c r="B52" s="754"/>
      <c r="C52" s="754"/>
      <c r="D52" s="754"/>
      <c r="E52" s="754"/>
      <c r="F52" s="754"/>
      <c r="G52" s="754"/>
      <c r="H52" s="754"/>
      <c r="I52" s="755"/>
    </row>
    <row r="53" spans="1:9" ht="15.75" customHeight="1" thickBot="1">
      <c r="A53" s="809" t="s">
        <v>18</v>
      </c>
      <c r="B53" s="810" t="s">
        <v>18</v>
      </c>
      <c r="C53" s="810"/>
      <c r="D53" s="811"/>
      <c r="F53" s="809" t="s">
        <v>18</v>
      </c>
      <c r="G53" s="810" t="s">
        <v>18</v>
      </c>
      <c r="H53" s="810"/>
      <c r="I53" s="811"/>
    </row>
    <row r="54" spans="1:9" ht="30.75" customHeight="1" thickBot="1">
      <c r="A54" s="30" t="s">
        <v>19</v>
      </c>
      <c r="B54" s="31" t="s">
        <v>20</v>
      </c>
      <c r="C54" s="31" t="s">
        <v>21</v>
      </c>
      <c r="D54" s="32" t="s">
        <v>483</v>
      </c>
      <c r="F54" s="30" t="s">
        <v>19</v>
      </c>
      <c r="G54" s="31" t="s">
        <v>20</v>
      </c>
      <c r="H54" s="31" t="s">
        <v>21</v>
      </c>
      <c r="I54" s="32" t="s">
        <v>22</v>
      </c>
    </row>
    <row r="55" spans="1:9">
      <c r="A55" s="22">
        <v>2018</v>
      </c>
      <c r="B55" s="20">
        <f>B9-B32</f>
        <v>1237</v>
      </c>
      <c r="C55" s="20">
        <f t="shared" ref="C55:D59" si="7">C9-C32</f>
        <v>808</v>
      </c>
      <c r="D55" s="23">
        <f t="shared" si="7"/>
        <v>2045</v>
      </c>
      <c r="F55" s="22">
        <v>2018</v>
      </c>
      <c r="G55" s="248">
        <f>B55/D55</f>
        <v>0.60488997555012225</v>
      </c>
      <c r="H55" s="248">
        <f>C55/$D55</f>
        <v>0.39511002444987775</v>
      </c>
      <c r="I55" s="249">
        <f>SUM(G55:H55)</f>
        <v>1</v>
      </c>
    </row>
    <row r="56" spans="1:9">
      <c r="A56" s="24">
        <v>2019</v>
      </c>
      <c r="B56" s="20">
        <f>B10-B33</f>
        <v>1097</v>
      </c>
      <c r="C56" s="20">
        <f t="shared" si="7"/>
        <v>798</v>
      </c>
      <c r="D56" s="23">
        <f t="shared" si="7"/>
        <v>1895</v>
      </c>
      <c r="F56" s="24">
        <v>2019</v>
      </c>
      <c r="G56" s="248">
        <f>B56/D56</f>
        <v>0.57889182058047495</v>
      </c>
      <c r="H56" s="248">
        <f>C56/$D56</f>
        <v>0.42110817941952505</v>
      </c>
      <c r="I56" s="249">
        <f t="shared" ref="I56" si="8">SUM(G56:H56)</f>
        <v>1</v>
      </c>
    </row>
    <row r="57" spans="1:9">
      <c r="A57" s="24">
        <v>2020</v>
      </c>
      <c r="B57" s="20">
        <f>B11-B34</f>
        <v>445</v>
      </c>
      <c r="C57" s="20">
        <f t="shared" si="7"/>
        <v>320</v>
      </c>
      <c r="D57" s="23">
        <f t="shared" si="7"/>
        <v>765</v>
      </c>
      <c r="F57" s="24">
        <v>2020</v>
      </c>
      <c r="G57" s="248">
        <f t="shared" ref="G57:G59" si="9">B57/D57</f>
        <v>0.5816993464052288</v>
      </c>
      <c r="H57" s="248">
        <f>C57/$D57</f>
        <v>0.41830065359477125</v>
      </c>
      <c r="I57" s="249">
        <f>SUM(G57:H57)</f>
        <v>1</v>
      </c>
    </row>
    <row r="58" spans="1:9">
      <c r="A58" s="24">
        <v>2021</v>
      </c>
      <c r="B58" s="20">
        <f>B12-B35</f>
        <v>1791</v>
      </c>
      <c r="C58" s="20">
        <f t="shared" si="7"/>
        <v>1461</v>
      </c>
      <c r="D58" s="23">
        <f t="shared" si="7"/>
        <v>3252</v>
      </c>
      <c r="F58" s="24">
        <v>2021</v>
      </c>
      <c r="G58" s="248">
        <f t="shared" si="9"/>
        <v>0.55073800738007384</v>
      </c>
      <c r="H58" s="248">
        <f t="shared" ref="H58" si="10">C58/$D58</f>
        <v>0.44926199261992622</v>
      </c>
      <c r="I58" s="249">
        <f t="shared" ref="I58:I59" si="11">SUM(G58:H58)</f>
        <v>1</v>
      </c>
    </row>
    <row r="59" spans="1:9" ht="15.75" thickBot="1">
      <c r="A59" s="26">
        <v>2022</v>
      </c>
      <c r="B59" s="255">
        <f>B13-B36</f>
        <v>815</v>
      </c>
      <c r="C59" s="255">
        <f t="shared" si="7"/>
        <v>795</v>
      </c>
      <c r="D59" s="256">
        <f t="shared" si="7"/>
        <v>1610</v>
      </c>
      <c r="F59" s="232">
        <v>2022</v>
      </c>
      <c r="G59" s="253">
        <f t="shared" si="9"/>
        <v>0.50621118012422361</v>
      </c>
      <c r="H59" s="253">
        <f>C59/$D59</f>
        <v>0.49378881987577639</v>
      </c>
      <c r="I59" s="254">
        <f t="shared" si="11"/>
        <v>1</v>
      </c>
    </row>
    <row r="60" spans="1:9" ht="15.75" customHeight="1" thickBot="1">
      <c r="A60" s="812" t="s">
        <v>10</v>
      </c>
      <c r="B60" s="813" t="s">
        <v>10</v>
      </c>
      <c r="C60" s="813"/>
      <c r="D60" s="814"/>
      <c r="F60" s="815" t="s">
        <v>10</v>
      </c>
      <c r="G60" s="816" t="s">
        <v>10</v>
      </c>
      <c r="H60" s="816"/>
      <c r="I60" s="817"/>
    </row>
    <row r="61" spans="1:9" ht="30.75" customHeight="1" thickBot="1">
      <c r="A61" s="30" t="s">
        <v>19</v>
      </c>
      <c r="B61" s="31" t="s">
        <v>20</v>
      </c>
      <c r="C61" s="31" t="s">
        <v>21</v>
      </c>
      <c r="D61" s="32" t="s">
        <v>483</v>
      </c>
      <c r="F61" s="58" t="s">
        <v>19</v>
      </c>
      <c r="G61" s="251" t="s">
        <v>20</v>
      </c>
      <c r="H61" s="251" t="s">
        <v>21</v>
      </c>
      <c r="I61" s="252" t="s">
        <v>22</v>
      </c>
    </row>
    <row r="62" spans="1:9">
      <c r="A62" s="22">
        <v>2018</v>
      </c>
      <c r="B62" s="20">
        <v>20173</v>
      </c>
      <c r="C62" s="20">
        <v>12290</v>
      </c>
      <c r="D62" s="23">
        <v>32463</v>
      </c>
      <c r="F62" s="246">
        <v>2018</v>
      </c>
      <c r="G62" s="248">
        <f>B62/D62</f>
        <v>0.62141514955487787</v>
      </c>
      <c r="H62" s="248">
        <f>C62/D$62</f>
        <v>0.37858485044512213</v>
      </c>
      <c r="I62" s="249">
        <f>SUM(G62:H62)</f>
        <v>1</v>
      </c>
    </row>
    <row r="63" spans="1:9">
      <c r="A63" s="24">
        <v>2019</v>
      </c>
      <c r="B63" s="21">
        <v>9894</v>
      </c>
      <c r="C63" s="21">
        <v>9829</v>
      </c>
      <c r="D63" s="25">
        <v>19723</v>
      </c>
      <c r="F63" s="24">
        <v>2019</v>
      </c>
      <c r="G63" s="248">
        <f>B63/D63</f>
        <v>0.50164782233940075</v>
      </c>
      <c r="H63" s="248">
        <f>C63/$D63</f>
        <v>0.4983521776605993</v>
      </c>
      <c r="I63" s="249">
        <f t="shared" ref="I63:I66" si="12">SUM(G63:H63)</f>
        <v>1</v>
      </c>
    </row>
    <row r="64" spans="1:9">
      <c r="A64" s="24">
        <v>2020</v>
      </c>
      <c r="B64" s="21">
        <v>7434</v>
      </c>
      <c r="C64" s="21">
        <v>5107</v>
      </c>
      <c r="D64" s="25">
        <v>12541</v>
      </c>
      <c r="F64" s="24">
        <v>2020</v>
      </c>
      <c r="G64" s="248">
        <f t="shared" ref="G64:G66" si="13">B64/D64</f>
        <v>0.59277569571804478</v>
      </c>
      <c r="H64" s="248">
        <f>C64/$D64</f>
        <v>0.40722430428195516</v>
      </c>
      <c r="I64" s="249">
        <f>SUM(G64:H64)</f>
        <v>1</v>
      </c>
    </row>
    <row r="65" spans="1:10">
      <c r="A65" s="24">
        <v>2021</v>
      </c>
      <c r="B65" s="21">
        <v>22472</v>
      </c>
      <c r="C65" s="21">
        <v>16250</v>
      </c>
      <c r="D65" s="25">
        <v>38722</v>
      </c>
      <c r="F65" s="24">
        <v>2021</v>
      </c>
      <c r="G65" s="248">
        <f t="shared" si="13"/>
        <v>0.58034192448737154</v>
      </c>
      <c r="H65" s="248">
        <f t="shared" ref="H65" si="14">C65/$D65</f>
        <v>0.41965807551262846</v>
      </c>
      <c r="I65" s="249">
        <f t="shared" si="12"/>
        <v>1</v>
      </c>
    </row>
    <row r="66" spans="1:10" ht="15.75" thickBot="1">
      <c r="A66" s="26">
        <v>2022</v>
      </c>
      <c r="B66" s="27">
        <f>B20-B43</f>
        <v>17921</v>
      </c>
      <c r="C66" s="27">
        <f t="shared" ref="C66:D66" si="15">C20-C43</f>
        <v>10204</v>
      </c>
      <c r="D66" s="28">
        <f t="shared" si="15"/>
        <v>28125</v>
      </c>
      <c r="F66" s="26">
        <v>2022</v>
      </c>
      <c r="G66" s="253">
        <f t="shared" si="13"/>
        <v>0.63719111111111115</v>
      </c>
      <c r="H66" s="253">
        <f>C66/$D66</f>
        <v>0.3628088888888889</v>
      </c>
      <c r="I66" s="254">
        <f t="shared" si="12"/>
        <v>1</v>
      </c>
    </row>
    <row r="67" spans="1:10">
      <c r="A67" s="19"/>
    </row>
    <row r="68" spans="1:10">
      <c r="A68" s="348" t="s">
        <v>484</v>
      </c>
    </row>
    <row r="69" spans="1:10">
      <c r="A69" s="348"/>
    </row>
    <row r="70" spans="1:10">
      <c r="A70" s="801" t="s">
        <v>486</v>
      </c>
      <c r="B70" s="801"/>
      <c r="C70" s="801"/>
      <c r="D70" s="801"/>
      <c r="E70" s="801"/>
      <c r="F70" s="801"/>
      <c r="G70" s="801"/>
      <c r="H70" s="801"/>
      <c r="I70" s="801"/>
    </row>
    <row r="71" spans="1:10" ht="15.75" thickBot="1">
      <c r="A71" s="801" t="s">
        <v>265</v>
      </c>
      <c r="B71" s="801"/>
      <c r="C71" s="801"/>
      <c r="D71" s="801"/>
      <c r="E71" s="801"/>
      <c r="F71" s="801"/>
      <c r="G71" s="801"/>
      <c r="H71" s="801"/>
      <c r="I71" s="801"/>
    </row>
    <row r="72" spans="1:10" ht="30" customHeight="1" thickBot="1">
      <c r="A72" s="235"/>
      <c r="B72" s="802" t="s">
        <v>261</v>
      </c>
      <c r="C72" s="803"/>
      <c r="D72" s="804"/>
      <c r="E72" s="805" t="s">
        <v>262</v>
      </c>
      <c r="F72" s="803"/>
      <c r="G72" s="803"/>
      <c r="H72" s="806" t="s">
        <v>263</v>
      </c>
      <c r="I72" s="807"/>
      <c r="J72" s="808"/>
    </row>
    <row r="73" spans="1:10" ht="30" customHeight="1" thickBot="1">
      <c r="A73" s="235" t="s">
        <v>19</v>
      </c>
      <c r="B73" s="31" t="s">
        <v>20</v>
      </c>
      <c r="C73" s="31" t="s">
        <v>21</v>
      </c>
      <c r="D73" s="32" t="s">
        <v>483</v>
      </c>
      <c r="E73" s="235" t="s">
        <v>20</v>
      </c>
      <c r="F73" s="31" t="s">
        <v>21</v>
      </c>
      <c r="G73" s="32" t="s">
        <v>483</v>
      </c>
      <c r="H73" s="319" t="s">
        <v>20</v>
      </c>
      <c r="I73" s="320" t="s">
        <v>21</v>
      </c>
      <c r="J73" s="32" t="s">
        <v>483</v>
      </c>
    </row>
    <row r="74" spans="1:10">
      <c r="A74" s="236">
        <v>2018</v>
      </c>
      <c r="B74" s="234">
        <v>58972</v>
      </c>
      <c r="C74" s="234">
        <v>44591</v>
      </c>
      <c r="D74" s="237">
        <f>SUM(B74:C74)</f>
        <v>103563</v>
      </c>
      <c r="E74" s="243">
        <v>57735</v>
      </c>
      <c r="F74" s="234">
        <v>43783</v>
      </c>
      <c r="G74" s="316">
        <f>SUM(E74:F74)</f>
        <v>101518</v>
      </c>
      <c r="H74" s="244">
        <f>B74-E74</f>
        <v>1237</v>
      </c>
      <c r="I74" s="233">
        <f>C74-F74</f>
        <v>808</v>
      </c>
      <c r="J74" s="239">
        <f>D74-G74</f>
        <v>2045</v>
      </c>
    </row>
    <row r="75" spans="1:10">
      <c r="A75" s="238">
        <v>2019</v>
      </c>
      <c r="B75" s="233">
        <v>58141</v>
      </c>
      <c r="C75" s="233">
        <v>43370</v>
      </c>
      <c r="D75" s="237">
        <f>SUM(B75:C75)</f>
        <v>101511</v>
      </c>
      <c r="E75" s="244">
        <v>57044</v>
      </c>
      <c r="F75" s="233">
        <v>42572</v>
      </c>
      <c r="G75" s="317">
        <v>99616</v>
      </c>
      <c r="H75" s="244">
        <f t="shared" ref="H75:J78" si="16">B75-E75</f>
        <v>1097</v>
      </c>
      <c r="I75" s="233">
        <f t="shared" si="16"/>
        <v>798</v>
      </c>
      <c r="J75" s="239">
        <f t="shared" si="16"/>
        <v>1895</v>
      </c>
    </row>
    <row r="76" spans="1:10">
      <c r="A76" s="238">
        <v>2020</v>
      </c>
      <c r="B76" s="233">
        <v>46814</v>
      </c>
      <c r="C76" s="233">
        <v>34919</v>
      </c>
      <c r="D76" s="237">
        <f>SUM(B76:C76)</f>
        <v>81733</v>
      </c>
      <c r="E76" s="244">
        <v>46369</v>
      </c>
      <c r="F76" s="233">
        <v>34599</v>
      </c>
      <c r="G76" s="317">
        <v>80968</v>
      </c>
      <c r="H76" s="244">
        <f t="shared" si="16"/>
        <v>445</v>
      </c>
      <c r="I76" s="233">
        <f t="shared" si="16"/>
        <v>320</v>
      </c>
      <c r="J76" s="239">
        <f t="shared" si="16"/>
        <v>765</v>
      </c>
    </row>
    <row r="77" spans="1:10">
      <c r="A77" s="238">
        <v>2021</v>
      </c>
      <c r="B77" s="233">
        <v>53307</v>
      </c>
      <c r="C77" s="233">
        <v>41402</v>
      </c>
      <c r="D77" s="237">
        <f>SUM(B77:C77)</f>
        <v>94709</v>
      </c>
      <c r="E77" s="244">
        <v>51516</v>
      </c>
      <c r="F77" s="233">
        <v>39941</v>
      </c>
      <c r="G77" s="317">
        <v>91457</v>
      </c>
      <c r="H77" s="244">
        <f t="shared" si="16"/>
        <v>1791</v>
      </c>
      <c r="I77" s="233">
        <f t="shared" si="16"/>
        <v>1461</v>
      </c>
      <c r="J77" s="239">
        <f t="shared" si="16"/>
        <v>3252</v>
      </c>
    </row>
    <row r="78" spans="1:10" ht="15.75" thickBot="1">
      <c r="A78" s="240">
        <v>2022</v>
      </c>
      <c r="B78" s="241">
        <v>57438</v>
      </c>
      <c r="C78" s="241">
        <v>46256</v>
      </c>
      <c r="D78" s="315">
        <f>SUM(B78:C78)</f>
        <v>103694</v>
      </c>
      <c r="E78" s="245">
        <v>56623</v>
      </c>
      <c r="F78" s="241">
        <v>45461</v>
      </c>
      <c r="G78" s="318">
        <v>102084</v>
      </c>
      <c r="H78" s="245">
        <f t="shared" si="16"/>
        <v>815</v>
      </c>
      <c r="I78" s="241">
        <f t="shared" si="16"/>
        <v>795</v>
      </c>
      <c r="J78" s="242">
        <f t="shared" si="16"/>
        <v>1610</v>
      </c>
    </row>
    <row r="80" spans="1:10">
      <c r="A80" s="348" t="s">
        <v>484</v>
      </c>
    </row>
    <row r="107" spans="1:1">
      <c r="A107" s="54" t="s">
        <v>481</v>
      </c>
    </row>
  </sheetData>
  <sheetProtection algorithmName="SHA-512" hashValue="+hpmTz0f8XjLUOxY2gCVm3e8r33WJ1YRYTHy4P2hOBdXXGWmA+FcF0c07jUDgotyzvC3GP2T8OOhIGu1ArnpbA==" saltValue="peuJweOLwIeW7nAP5teUtw==" spinCount="100000" sheet="1" objects="1" scenarios="1"/>
  <mergeCells count="36">
    <mergeCell ref="A26:I26"/>
    <mergeCell ref="A1:I1"/>
    <mergeCell ref="A3:I3"/>
    <mergeCell ref="A4:I4"/>
    <mergeCell ref="A5:I5"/>
    <mergeCell ref="A6:I6"/>
    <mergeCell ref="A7:D7"/>
    <mergeCell ref="F7:I7"/>
    <mergeCell ref="F13:I13"/>
    <mergeCell ref="A14:D14"/>
    <mergeCell ref="F14:I14"/>
    <mergeCell ref="F20:I20"/>
    <mergeCell ref="A24:I24"/>
    <mergeCell ref="A50:I50"/>
    <mergeCell ref="A27:I27"/>
    <mergeCell ref="A28:I28"/>
    <mergeCell ref="A29:I29"/>
    <mergeCell ref="A30:D30"/>
    <mergeCell ref="F30:I30"/>
    <mergeCell ref="F36:I36"/>
    <mergeCell ref="A37:D37"/>
    <mergeCell ref="F37:I37"/>
    <mergeCell ref="F43:I43"/>
    <mergeCell ref="A47:I47"/>
    <mergeCell ref="A49:I49"/>
    <mergeCell ref="A51:I51"/>
    <mergeCell ref="A52:I52"/>
    <mergeCell ref="A53:D53"/>
    <mergeCell ref="F53:I53"/>
    <mergeCell ref="A60:D60"/>
    <mergeCell ref="F60:I60"/>
    <mergeCell ref="A70:I70"/>
    <mergeCell ref="A71:I71"/>
    <mergeCell ref="B72:D72"/>
    <mergeCell ref="E72:G72"/>
    <mergeCell ref="H72:J72"/>
  </mergeCells>
  <pageMargins left="0.7" right="0.7" top="0.75" bottom="0.75" header="0.3" footer="0.3"/>
  <pageSetup paperSize="9" scale="76" orientation="landscape" r:id="rId1"/>
  <rowBreaks count="2" manualBreakCount="2">
    <brk id="23" max="16383" man="1"/>
    <brk id="46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C242C-92B6-4A0E-8178-7BD0366595AD}">
  <dimension ref="A1:I32"/>
  <sheetViews>
    <sheetView zoomScaleNormal="100" workbookViewId="0">
      <selection sqref="A1:F1"/>
    </sheetView>
  </sheetViews>
  <sheetFormatPr defaultRowHeight="15"/>
  <cols>
    <col min="1" max="5" width="15.7109375" customWidth="1"/>
    <col min="6" max="6" width="12.42578125" customWidth="1"/>
  </cols>
  <sheetData>
    <row r="1" spans="1:9" ht="33.75" customHeight="1">
      <c r="A1" s="801" t="s">
        <v>30</v>
      </c>
      <c r="B1" s="801"/>
      <c r="C1" s="801"/>
      <c r="D1" s="801"/>
      <c r="E1" s="801"/>
      <c r="F1" s="801"/>
    </row>
    <row r="2" spans="1:9" s="55" customFormat="1" ht="13.5" thickBot="1">
      <c r="A2" s="54" t="s">
        <v>481</v>
      </c>
    </row>
    <row r="3" spans="1:9" s="55" customFormat="1" ht="15.75" thickBot="1">
      <c r="A3" s="753" t="s">
        <v>482</v>
      </c>
      <c r="B3" s="754"/>
      <c r="C3" s="754"/>
      <c r="D3" s="754"/>
      <c r="E3" s="754"/>
      <c r="F3" s="755"/>
    </row>
    <row r="4" spans="1:9" s="55" customFormat="1" ht="15.75" thickBot="1">
      <c r="A4" s="753" t="s">
        <v>248</v>
      </c>
      <c r="B4" s="754"/>
      <c r="C4" s="754"/>
      <c r="D4" s="754"/>
      <c r="E4" s="754"/>
      <c r="F4" s="755"/>
    </row>
    <row r="5" spans="1:9" s="55" customFormat="1" ht="15.75" thickBot="1">
      <c r="A5" s="753" t="s">
        <v>267</v>
      </c>
      <c r="B5" s="754"/>
      <c r="C5" s="754"/>
      <c r="D5" s="754"/>
      <c r="E5" s="754"/>
      <c r="F5" s="755"/>
    </row>
    <row r="6" spans="1:9" ht="15.75" thickBot="1">
      <c r="A6" s="753" t="s">
        <v>487</v>
      </c>
      <c r="B6" s="754"/>
      <c r="C6" s="754"/>
      <c r="D6" s="754"/>
      <c r="E6" s="754"/>
      <c r="F6" s="755"/>
    </row>
    <row r="7" spans="1:9" ht="30.75" thickBot="1">
      <c r="A7" s="30" t="s">
        <v>26</v>
      </c>
      <c r="B7" s="31">
        <v>2019</v>
      </c>
      <c r="C7" s="31">
        <v>2020</v>
      </c>
      <c r="D7" s="31">
        <v>2021</v>
      </c>
      <c r="E7" s="31">
        <v>2022</v>
      </c>
      <c r="F7" s="692" t="s">
        <v>488</v>
      </c>
    </row>
    <row r="8" spans="1:9" ht="30.75" thickBot="1">
      <c r="A8" s="30" t="s">
        <v>27</v>
      </c>
      <c r="B8" s="824" t="s">
        <v>29</v>
      </c>
      <c r="C8" s="816"/>
      <c r="D8" s="816"/>
      <c r="E8" s="825"/>
      <c r="F8" s="32" t="s">
        <v>31</v>
      </c>
    </row>
    <row r="9" spans="1:9">
      <c r="A9" s="36" t="s">
        <v>20</v>
      </c>
      <c r="B9" s="34">
        <v>4614</v>
      </c>
      <c r="C9" s="34">
        <v>2675</v>
      </c>
      <c r="D9" s="34">
        <v>2114</v>
      </c>
      <c r="E9" s="303">
        <v>2930</v>
      </c>
      <c r="F9" s="37">
        <f>(E9-D9)/D9</f>
        <v>0.38599810785241251</v>
      </c>
      <c r="H9" s="113"/>
      <c r="I9" s="113"/>
    </row>
    <row r="10" spans="1:9">
      <c r="A10" s="10" t="s">
        <v>21</v>
      </c>
      <c r="B10" s="35">
        <v>5235</v>
      </c>
      <c r="C10" s="35">
        <v>3170</v>
      </c>
      <c r="D10" s="35">
        <v>2642</v>
      </c>
      <c r="E10" s="304">
        <v>4000</v>
      </c>
      <c r="F10" s="38">
        <f t="shared" ref="F10" si="0">(E10-D10)/D10</f>
        <v>0.514004542013626</v>
      </c>
    </row>
    <row r="11" spans="1:9" ht="15.75" thickBot="1">
      <c r="A11" s="12" t="s">
        <v>22</v>
      </c>
      <c r="B11" s="56">
        <v>9849</v>
      </c>
      <c r="C11" s="56">
        <v>5845</v>
      </c>
      <c r="D11" s="56">
        <v>4756</v>
      </c>
      <c r="E11" s="305">
        <f>SUM(E9:E10)</f>
        <v>6930</v>
      </c>
      <c r="F11" s="39">
        <f>(E11-D11)/D11</f>
        <v>0.45710681244743484</v>
      </c>
    </row>
    <row r="12" spans="1:9">
      <c r="B12" s="40"/>
      <c r="C12" s="113"/>
      <c r="D12" s="113"/>
      <c r="E12" s="113"/>
    </row>
    <row r="13" spans="1:9" hidden="1"/>
    <row r="14" spans="1:9" s="85" customFormat="1" hidden="1"/>
    <row r="15" spans="1:9" hidden="1">
      <c r="A15" s="801" t="s">
        <v>97</v>
      </c>
      <c r="B15" s="801"/>
      <c r="C15" s="801"/>
      <c r="D15" s="801"/>
      <c r="E15" s="211"/>
    </row>
    <row r="16" spans="1:9" ht="15.75" hidden="1" thickBot="1">
      <c r="A16" s="822" t="s">
        <v>98</v>
      </c>
      <c r="B16" s="822"/>
      <c r="C16" s="822"/>
      <c r="D16" s="822"/>
      <c r="E16" s="822"/>
      <c r="F16" s="823"/>
    </row>
    <row r="17" spans="1:6" ht="15.75" hidden="1" thickBot="1">
      <c r="A17" s="30"/>
      <c r="B17" s="30">
        <v>2021</v>
      </c>
      <c r="C17" s="30">
        <v>2020</v>
      </c>
      <c r="D17" s="30">
        <v>2019</v>
      </c>
      <c r="E17" s="30" t="s">
        <v>28</v>
      </c>
      <c r="F17" s="309"/>
    </row>
    <row r="18" spans="1:6" ht="45" hidden="1">
      <c r="A18" s="57" t="s">
        <v>27</v>
      </c>
      <c r="B18" s="306" t="s">
        <v>88</v>
      </c>
      <c r="C18" s="307"/>
      <c r="D18" s="308"/>
      <c r="E18" s="58" t="s">
        <v>89</v>
      </c>
    </row>
    <row r="19" spans="1:6" hidden="1">
      <c r="A19" s="59" t="s">
        <v>20</v>
      </c>
      <c r="B19" s="60">
        <v>2114</v>
      </c>
      <c r="C19" s="60">
        <v>2675</v>
      </c>
      <c r="D19" s="61">
        <v>4614</v>
      </c>
      <c r="E19" s="67">
        <f>(B19-C19)/C19*100</f>
        <v>-20.971962616822427</v>
      </c>
    </row>
    <row r="20" spans="1:6" hidden="1">
      <c r="A20" s="59" t="s">
        <v>21</v>
      </c>
      <c r="B20" s="60">
        <v>2642</v>
      </c>
      <c r="C20" s="60">
        <v>3170</v>
      </c>
      <c r="D20" s="61">
        <v>5235</v>
      </c>
      <c r="E20" s="62">
        <f t="shared" ref="E20" si="1">B20/C20*100-100</f>
        <v>-16.65615141955837</v>
      </c>
    </row>
    <row r="21" spans="1:6" ht="15.75" hidden="1" thickBot="1">
      <c r="A21" s="63" t="s">
        <v>22</v>
      </c>
      <c r="B21" s="64">
        <f>SUM(B19:B20)</f>
        <v>4756</v>
      </c>
      <c r="C21" s="64">
        <f>SUM(C19:C20)</f>
        <v>5845</v>
      </c>
      <c r="D21" s="65">
        <f>D19+D20</f>
        <v>9849</v>
      </c>
      <c r="E21" s="66">
        <f>B21/C21*100-100</f>
        <v>-18.631308810949534</v>
      </c>
    </row>
    <row r="22" spans="1:6" ht="45" hidden="1">
      <c r="A22" s="57" t="s">
        <v>90</v>
      </c>
      <c r="B22" s="809" t="s">
        <v>88</v>
      </c>
      <c r="C22" s="810"/>
      <c r="D22" s="811"/>
      <c r="E22" s="58" t="s">
        <v>89</v>
      </c>
    </row>
    <row r="23" spans="1:6" hidden="1">
      <c r="A23" s="59" t="s">
        <v>91</v>
      </c>
      <c r="B23" s="60">
        <v>3138</v>
      </c>
      <c r="C23" s="60">
        <v>3959</v>
      </c>
      <c r="D23" s="61">
        <v>6859</v>
      </c>
      <c r="E23" s="62">
        <f>B23/C23*100-100</f>
        <v>-20.73755998989644</v>
      </c>
    </row>
    <row r="24" spans="1:6" hidden="1">
      <c r="A24" s="59" t="s">
        <v>92</v>
      </c>
      <c r="B24" s="60">
        <v>1618</v>
      </c>
      <c r="C24" s="60">
        <v>1886</v>
      </c>
      <c r="D24" s="61">
        <v>2990</v>
      </c>
      <c r="E24" s="62">
        <f>B24/C24*100-100</f>
        <v>-14.209968186638392</v>
      </c>
    </row>
    <row r="25" spans="1:6" ht="15.75" hidden="1" thickBot="1">
      <c r="A25" s="63" t="s">
        <v>22</v>
      </c>
      <c r="B25" s="64">
        <f>SUM(B23:B24)</f>
        <v>4756</v>
      </c>
      <c r="C25" s="64">
        <f>SUM(C23:C24)</f>
        <v>5845</v>
      </c>
      <c r="D25" s="65">
        <f>D23+D24</f>
        <v>9849</v>
      </c>
      <c r="E25" s="66">
        <f>B25/C25*100-100</f>
        <v>-18.631308810949534</v>
      </c>
    </row>
    <row r="26" spans="1:6" ht="45" hidden="1">
      <c r="A26" s="57" t="s">
        <v>99</v>
      </c>
      <c r="B26" s="809" t="s">
        <v>88</v>
      </c>
      <c r="C26" s="810"/>
      <c r="D26" s="811"/>
      <c r="E26" s="58" t="s">
        <v>89</v>
      </c>
    </row>
    <row r="27" spans="1:6" hidden="1">
      <c r="A27" s="59" t="s">
        <v>93</v>
      </c>
      <c r="B27" s="60">
        <v>1400</v>
      </c>
      <c r="C27" s="60">
        <v>1311</v>
      </c>
      <c r="D27" s="61">
        <v>2482</v>
      </c>
      <c r="E27" s="62">
        <f>B27/C27*100-100</f>
        <v>6.7887109077040293</v>
      </c>
    </row>
    <row r="28" spans="1:6" hidden="1">
      <c r="A28" s="59" t="s">
        <v>94</v>
      </c>
      <c r="B28" s="60">
        <v>561</v>
      </c>
      <c r="C28" s="60">
        <v>831</v>
      </c>
      <c r="D28" s="61">
        <v>1427</v>
      </c>
      <c r="E28" s="62">
        <f>B28/C28*100-100</f>
        <v>-32.49097472924187</v>
      </c>
    </row>
    <row r="29" spans="1:6" hidden="1">
      <c r="A29" s="59" t="s">
        <v>95</v>
      </c>
      <c r="B29" s="60">
        <v>1723</v>
      </c>
      <c r="C29" s="60">
        <v>2330</v>
      </c>
      <c r="D29" s="61">
        <v>3836</v>
      </c>
      <c r="E29" s="62">
        <f>B29/C29*100-100</f>
        <v>-26.05150214592274</v>
      </c>
    </row>
    <row r="30" spans="1:6" hidden="1">
      <c r="A30" s="59" t="s">
        <v>96</v>
      </c>
      <c r="B30" s="60">
        <v>1072</v>
      </c>
      <c r="C30" s="60">
        <v>1373</v>
      </c>
      <c r="D30" s="61">
        <v>2104</v>
      </c>
      <c r="E30" s="62">
        <f>B30/C30*100-100</f>
        <v>-21.92279679533867</v>
      </c>
    </row>
    <row r="31" spans="1:6" ht="15.75" hidden="1" thickBot="1">
      <c r="A31" s="63" t="s">
        <v>22</v>
      </c>
      <c r="B31" s="64">
        <f>SUM(B27:B30)</f>
        <v>4756</v>
      </c>
      <c r="C31" s="64">
        <f>SUM(C27:C30)</f>
        <v>5845</v>
      </c>
      <c r="D31" s="65">
        <f>D27+D28+D29+D30</f>
        <v>9849</v>
      </c>
      <c r="E31" s="68">
        <f>B31/C31*100-100</f>
        <v>-18.631308810949534</v>
      </c>
    </row>
    <row r="32" spans="1:6" s="85" customFormat="1"/>
  </sheetData>
  <sheetProtection algorithmName="SHA-512" hashValue="e/CUpEZ3Nxrt5luP5f5cG8rymu/IJT8llwigbnE9p2EoAfTTvfw86NibIJ1I4Fq1QvSvVeTaA1zUYTW/Eru8Hw==" saltValue="5+rGjbhZBXxAGe3YYMlKXA==" spinCount="100000" sheet="1" objects="1" scenarios="1"/>
  <mergeCells count="10">
    <mergeCell ref="A15:D15"/>
    <mergeCell ref="A16:F16"/>
    <mergeCell ref="B22:D22"/>
    <mergeCell ref="B26:D26"/>
    <mergeCell ref="A1:F1"/>
    <mergeCell ref="A3:F3"/>
    <mergeCell ref="A4:F4"/>
    <mergeCell ref="A5:F5"/>
    <mergeCell ref="A6:F6"/>
    <mergeCell ref="B8:E8"/>
  </mergeCells>
  <pageMargins left="0.7" right="0.7" top="0.75" bottom="0.75" header="0.3" footer="0.3"/>
  <pageSetup paperSize="9" scale="9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56"/>
  <sheetViews>
    <sheetView zoomScaleNormal="100" workbookViewId="0">
      <selection sqref="A1:P1"/>
    </sheetView>
  </sheetViews>
  <sheetFormatPr defaultColWidth="9.140625" defaultRowHeight="15"/>
  <sheetData>
    <row r="1" spans="1:18" ht="18" customHeight="1">
      <c r="A1" s="756" t="s">
        <v>122</v>
      </c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  <c r="N1" s="757"/>
      <c r="O1" s="757"/>
      <c r="P1" s="757"/>
    </row>
    <row r="2" spans="1:18" s="55" customFormat="1" ht="13.5" thickBot="1">
      <c r="A2" s="54" t="s">
        <v>123</v>
      </c>
    </row>
    <row r="3" spans="1:18" s="55" customFormat="1" ht="15.75" thickBot="1">
      <c r="A3" s="753" t="s">
        <v>125</v>
      </c>
      <c r="B3" s="754"/>
      <c r="C3" s="754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5"/>
    </row>
    <row r="4" spans="1:18" s="55" customFormat="1" ht="15.75" thickBot="1">
      <c r="A4" s="753" t="s">
        <v>141</v>
      </c>
      <c r="B4" s="754"/>
      <c r="C4" s="754"/>
      <c r="D4" s="754"/>
      <c r="E4" s="754"/>
      <c r="F4" s="754"/>
      <c r="G4" s="754"/>
      <c r="H4" s="754"/>
      <c r="I4" s="754"/>
      <c r="J4" s="754"/>
      <c r="K4" s="754"/>
      <c r="L4" s="754"/>
      <c r="M4" s="754"/>
      <c r="N4" s="754"/>
      <c r="O4" s="754"/>
      <c r="P4" s="755"/>
    </row>
    <row r="5" spans="1:18" s="55" customFormat="1" ht="15.75" thickBot="1">
      <c r="A5" s="753" t="s">
        <v>140</v>
      </c>
      <c r="B5" s="754"/>
      <c r="C5" s="754"/>
      <c r="D5" s="754"/>
      <c r="E5" s="754"/>
      <c r="F5" s="754"/>
      <c r="G5" s="754"/>
      <c r="H5" s="754"/>
      <c r="I5" s="754"/>
      <c r="J5" s="754"/>
      <c r="K5" s="754"/>
      <c r="L5" s="754"/>
      <c r="M5" s="754"/>
      <c r="N5" s="754"/>
      <c r="O5" s="754"/>
      <c r="P5" s="755"/>
    </row>
    <row r="6" spans="1:18" ht="15.75" thickBot="1">
      <c r="A6" s="753" t="s">
        <v>124</v>
      </c>
      <c r="B6" s="754"/>
      <c r="C6" s="754"/>
      <c r="D6" s="754"/>
      <c r="E6" s="754"/>
      <c r="F6" s="754"/>
      <c r="G6" s="754"/>
      <c r="H6" s="754"/>
      <c r="I6" s="754"/>
      <c r="J6" s="754"/>
      <c r="K6" s="754"/>
      <c r="L6" s="754"/>
      <c r="M6" s="754"/>
      <c r="N6" s="754"/>
      <c r="O6" s="754"/>
      <c r="P6" s="755"/>
    </row>
    <row r="7" spans="1:18" ht="15" customHeight="1">
      <c r="A7" s="261"/>
      <c r="B7" s="758" t="s">
        <v>9</v>
      </c>
      <c r="C7" s="759"/>
      <c r="D7" s="759"/>
      <c r="E7" s="759"/>
      <c r="F7" s="760"/>
      <c r="G7" s="761" t="s">
        <v>10</v>
      </c>
      <c r="H7" s="762"/>
      <c r="I7" s="762"/>
      <c r="J7" s="758"/>
      <c r="K7" s="763"/>
      <c r="L7" s="761" t="s">
        <v>11</v>
      </c>
      <c r="M7" s="762"/>
      <c r="N7" s="762"/>
      <c r="O7" s="758"/>
      <c r="P7" s="763"/>
      <c r="R7" s="112"/>
    </row>
    <row r="8" spans="1:18" ht="15" customHeight="1">
      <c r="A8" s="258"/>
      <c r="B8" s="259">
        <v>2018</v>
      </c>
      <c r="C8" s="259">
        <v>2019</v>
      </c>
      <c r="D8" s="259">
        <v>2020</v>
      </c>
      <c r="E8" s="264">
        <v>2021</v>
      </c>
      <c r="F8" s="260">
        <v>2022</v>
      </c>
      <c r="G8" s="263">
        <v>2018</v>
      </c>
      <c r="H8" s="259">
        <v>2019</v>
      </c>
      <c r="I8" s="259">
        <v>2020</v>
      </c>
      <c r="J8" s="264">
        <v>2021</v>
      </c>
      <c r="K8" s="260">
        <v>2022</v>
      </c>
      <c r="L8" s="263">
        <v>2018</v>
      </c>
      <c r="M8" s="259">
        <v>2019</v>
      </c>
      <c r="N8" s="259">
        <v>2020</v>
      </c>
      <c r="O8" s="264">
        <v>2021</v>
      </c>
      <c r="P8" s="260">
        <v>2022</v>
      </c>
      <c r="R8" s="112"/>
    </row>
    <row r="9" spans="1:18" ht="15" customHeight="1">
      <c r="A9" s="10" t="s">
        <v>0</v>
      </c>
      <c r="B9" s="1">
        <v>81.8</v>
      </c>
      <c r="C9" s="1">
        <v>81.7</v>
      </c>
      <c r="D9" s="1">
        <v>81.3</v>
      </c>
      <c r="E9" s="15">
        <v>81.2</v>
      </c>
      <c r="F9" s="11">
        <v>81.599999999999994</v>
      </c>
      <c r="G9" s="10">
        <v>81.5</v>
      </c>
      <c r="H9" s="1">
        <v>81.7</v>
      </c>
      <c r="I9" s="1">
        <v>80.3</v>
      </c>
      <c r="J9" s="15">
        <v>80.900000000000006</v>
      </c>
      <c r="K9" s="11">
        <v>81.2</v>
      </c>
      <c r="L9" s="10">
        <v>80.8</v>
      </c>
      <c r="M9" s="1">
        <v>81.099999999999994</v>
      </c>
      <c r="N9" s="1">
        <v>79.8</v>
      </c>
      <c r="O9" s="15">
        <v>80.3</v>
      </c>
      <c r="P9" s="11">
        <v>80.5</v>
      </c>
      <c r="R9" s="112"/>
    </row>
    <row r="10" spans="1:18" ht="15" customHeight="1">
      <c r="A10" s="10" t="s">
        <v>1</v>
      </c>
      <c r="B10" s="1">
        <v>86</v>
      </c>
      <c r="C10" s="1">
        <v>85.6</v>
      </c>
      <c r="D10" s="1">
        <v>85.4</v>
      </c>
      <c r="E10" s="15">
        <v>85.1</v>
      </c>
      <c r="F10" s="11">
        <v>85.2</v>
      </c>
      <c r="G10" s="10">
        <v>85.6</v>
      </c>
      <c r="H10" s="1">
        <v>85.7</v>
      </c>
      <c r="I10" s="1">
        <v>84.8</v>
      </c>
      <c r="J10" s="15">
        <v>85.2</v>
      </c>
      <c r="K10" s="11">
        <v>85.2</v>
      </c>
      <c r="L10" s="10">
        <v>85.2</v>
      </c>
      <c r="M10" s="1">
        <v>85.4</v>
      </c>
      <c r="N10" s="1">
        <v>84.5</v>
      </c>
      <c r="O10" s="15">
        <v>84.8</v>
      </c>
      <c r="P10" s="11">
        <v>84.8</v>
      </c>
      <c r="R10" s="112"/>
    </row>
    <row r="11" spans="1:18" ht="15.75" customHeight="1">
      <c r="A11" s="10" t="s">
        <v>2</v>
      </c>
      <c r="B11" s="1">
        <v>83.8</v>
      </c>
      <c r="C11" s="1">
        <v>83.6</v>
      </c>
      <c r="D11" s="1">
        <v>83.3</v>
      </c>
      <c r="E11" s="15">
        <v>83.1</v>
      </c>
      <c r="F11" s="11">
        <v>83.4</v>
      </c>
      <c r="G11" s="10">
        <v>83.5</v>
      </c>
      <c r="H11" s="1">
        <v>83.6</v>
      </c>
      <c r="I11" s="1">
        <v>82.5</v>
      </c>
      <c r="J11" s="15">
        <v>83</v>
      </c>
      <c r="K11" s="11">
        <v>83.1</v>
      </c>
      <c r="L11" s="10">
        <v>82.9</v>
      </c>
      <c r="M11" s="1">
        <v>83.2</v>
      </c>
      <c r="N11" s="1">
        <v>82.1</v>
      </c>
      <c r="O11" s="15">
        <v>82.5</v>
      </c>
      <c r="P11" s="11">
        <v>82.6</v>
      </c>
      <c r="R11" s="112"/>
    </row>
    <row r="12" spans="1:18" ht="15.75" thickBot="1">
      <c r="A12" s="12" t="s">
        <v>3</v>
      </c>
      <c r="B12" s="13">
        <f>B10-B9</f>
        <v>4.2000000000000028</v>
      </c>
      <c r="C12" s="13">
        <f t="shared" ref="C12:P12" si="0">C10-C9</f>
        <v>3.8999999999999915</v>
      </c>
      <c r="D12" s="13">
        <f t="shared" si="0"/>
        <v>4.1000000000000085</v>
      </c>
      <c r="E12" s="13">
        <f t="shared" si="0"/>
        <v>3.8999999999999915</v>
      </c>
      <c r="F12" s="14">
        <f>F10-F9</f>
        <v>3.6000000000000085</v>
      </c>
      <c r="G12" s="13">
        <f>G10-G9</f>
        <v>4.0999999999999943</v>
      </c>
      <c r="H12" s="13">
        <f t="shared" si="0"/>
        <v>4</v>
      </c>
      <c r="I12" s="13">
        <f t="shared" si="0"/>
        <v>4.5</v>
      </c>
      <c r="J12" s="13">
        <f t="shared" si="0"/>
        <v>4.2999999999999972</v>
      </c>
      <c r="K12" s="14">
        <f>K10-K9</f>
        <v>4</v>
      </c>
      <c r="L12" s="13">
        <f>L10-L9</f>
        <v>4.4000000000000057</v>
      </c>
      <c r="M12" s="13">
        <f t="shared" si="0"/>
        <v>4.3000000000000114</v>
      </c>
      <c r="N12" s="13">
        <f t="shared" si="0"/>
        <v>4.7000000000000028</v>
      </c>
      <c r="O12" s="13">
        <f t="shared" si="0"/>
        <v>4.5</v>
      </c>
      <c r="P12" s="14">
        <f t="shared" si="0"/>
        <v>4.2999999999999972</v>
      </c>
    </row>
    <row r="13" spans="1:18" ht="15.75" thickBot="1"/>
    <row r="14" spans="1:18" ht="15.75" thickBot="1">
      <c r="A14" s="753" t="s">
        <v>125</v>
      </c>
      <c r="B14" s="754"/>
      <c r="C14" s="754"/>
      <c r="D14" s="754"/>
      <c r="E14" s="754"/>
      <c r="F14" s="754"/>
      <c r="G14" s="754"/>
      <c r="H14" s="754"/>
      <c r="I14" s="754"/>
      <c r="J14" s="754"/>
      <c r="K14" s="754"/>
      <c r="L14" s="754"/>
      <c r="M14" s="754"/>
      <c r="N14" s="754"/>
      <c r="O14" s="754"/>
      <c r="P14" s="755"/>
    </row>
    <row r="15" spans="1:18" ht="15.75" thickBot="1">
      <c r="A15" s="753" t="s">
        <v>141</v>
      </c>
      <c r="B15" s="754"/>
      <c r="C15" s="754"/>
      <c r="D15" s="754"/>
      <c r="E15" s="754"/>
      <c r="F15" s="754"/>
      <c r="G15" s="754"/>
      <c r="H15" s="754"/>
      <c r="I15" s="754"/>
      <c r="J15" s="754"/>
      <c r="K15" s="754"/>
      <c r="L15" s="754"/>
      <c r="M15" s="754"/>
      <c r="N15" s="754"/>
      <c r="O15" s="754"/>
      <c r="P15" s="755"/>
    </row>
    <row r="16" spans="1:18" ht="15.75" thickBot="1">
      <c r="A16" s="753" t="s">
        <v>140</v>
      </c>
      <c r="B16" s="754"/>
      <c r="C16" s="754"/>
      <c r="D16" s="754"/>
      <c r="E16" s="754"/>
      <c r="F16" s="754"/>
      <c r="G16" s="754"/>
      <c r="H16" s="754"/>
      <c r="I16" s="754"/>
      <c r="J16" s="754"/>
      <c r="K16" s="754"/>
      <c r="L16" s="754"/>
      <c r="M16" s="754"/>
      <c r="N16" s="754"/>
      <c r="O16" s="754"/>
      <c r="P16" s="755"/>
    </row>
    <row r="17" spans="1:18" ht="15.75" thickBot="1">
      <c r="A17" s="753" t="s">
        <v>126</v>
      </c>
      <c r="B17" s="754"/>
      <c r="C17" s="754"/>
      <c r="D17" s="754"/>
      <c r="E17" s="754"/>
      <c r="F17" s="754"/>
      <c r="G17" s="754"/>
      <c r="H17" s="754"/>
      <c r="I17" s="754"/>
      <c r="J17" s="754"/>
      <c r="K17" s="754"/>
      <c r="L17" s="754"/>
      <c r="M17" s="754"/>
      <c r="N17" s="754"/>
      <c r="O17" s="754"/>
      <c r="P17" s="755"/>
    </row>
    <row r="18" spans="1:18">
      <c r="A18" s="261"/>
      <c r="B18" s="758" t="s">
        <v>9</v>
      </c>
      <c r="C18" s="759"/>
      <c r="D18" s="759"/>
      <c r="E18" s="759"/>
      <c r="F18" s="760"/>
      <c r="G18" s="761" t="s">
        <v>10</v>
      </c>
      <c r="H18" s="762"/>
      <c r="I18" s="762"/>
      <c r="J18" s="758"/>
      <c r="K18" s="763"/>
      <c r="L18" s="761" t="s">
        <v>11</v>
      </c>
      <c r="M18" s="762"/>
      <c r="N18" s="762"/>
      <c r="O18" s="758"/>
      <c r="P18" s="763"/>
      <c r="R18" s="113"/>
    </row>
    <row r="19" spans="1:18">
      <c r="A19" s="258"/>
      <c r="B19" s="259">
        <v>2018</v>
      </c>
      <c r="C19" s="259">
        <v>2019</v>
      </c>
      <c r="D19" s="259">
        <v>2020</v>
      </c>
      <c r="E19" s="264">
        <v>2021</v>
      </c>
      <c r="F19" s="260">
        <v>2022</v>
      </c>
      <c r="G19" s="263">
        <v>2018</v>
      </c>
      <c r="H19" s="259">
        <v>2019</v>
      </c>
      <c r="I19" s="259">
        <v>2020</v>
      </c>
      <c r="J19" s="264">
        <v>2021</v>
      </c>
      <c r="K19" s="260">
        <v>2022</v>
      </c>
      <c r="L19" s="263">
        <v>2018</v>
      </c>
      <c r="M19" s="259">
        <v>2019</v>
      </c>
      <c r="N19" s="259">
        <v>2020</v>
      </c>
      <c r="O19" s="264">
        <v>2021</v>
      </c>
      <c r="P19" s="260">
        <v>2022</v>
      </c>
      <c r="R19" s="113"/>
    </row>
    <row r="20" spans="1:18">
      <c r="A20" s="10" t="s">
        <v>0</v>
      </c>
      <c r="B20" s="1">
        <v>20.100000000000001</v>
      </c>
      <c r="C20" s="1">
        <v>20</v>
      </c>
      <c r="D20" s="1">
        <v>19.3</v>
      </c>
      <c r="E20" s="15">
        <v>19.399999999999999</v>
      </c>
      <c r="F20" s="11">
        <v>19.7</v>
      </c>
      <c r="G20" s="10">
        <v>19.8</v>
      </c>
      <c r="H20" s="1">
        <v>19.899999999999999</v>
      </c>
      <c r="I20" s="1">
        <v>18.5</v>
      </c>
      <c r="J20" s="15">
        <v>19.2</v>
      </c>
      <c r="K20" s="11">
        <v>19.399999999999999</v>
      </c>
      <c r="L20" s="10">
        <v>19.3</v>
      </c>
      <c r="M20" s="1">
        <v>19.399999999999999</v>
      </c>
      <c r="N20" s="1">
        <v>18.3</v>
      </c>
      <c r="O20" s="15">
        <v>18.8</v>
      </c>
      <c r="P20" s="11">
        <v>18.899999999999999</v>
      </c>
      <c r="R20" s="113"/>
    </row>
    <row r="21" spans="1:18">
      <c r="A21" s="10" t="s">
        <v>1</v>
      </c>
      <c r="B21" s="1">
        <v>23.2</v>
      </c>
      <c r="C21" s="1">
        <v>22.7</v>
      </c>
      <c r="D21" s="1">
        <v>22.3</v>
      </c>
      <c r="E21" s="15">
        <v>22.4</v>
      </c>
      <c r="F21" s="11">
        <v>22.4</v>
      </c>
      <c r="G21" s="10">
        <v>22.8</v>
      </c>
      <c r="H21" s="1">
        <v>22.8</v>
      </c>
      <c r="I21" s="1">
        <v>21.8</v>
      </c>
      <c r="J21" s="15">
        <v>22.2</v>
      </c>
      <c r="K21" s="11">
        <v>22.2</v>
      </c>
      <c r="L21" s="10">
        <v>22.4</v>
      </c>
      <c r="M21" s="1">
        <v>22.6</v>
      </c>
      <c r="N21" s="1">
        <v>21.7</v>
      </c>
      <c r="O21" s="15">
        <v>22</v>
      </c>
      <c r="P21" s="11">
        <v>21.9</v>
      </c>
      <c r="R21" s="113"/>
    </row>
    <row r="22" spans="1:18">
      <c r="A22" s="10" t="s">
        <v>2</v>
      </c>
      <c r="B22" s="1">
        <v>21.7</v>
      </c>
      <c r="C22" s="1">
        <v>21.3</v>
      </c>
      <c r="D22" s="1">
        <v>20.8</v>
      </c>
      <c r="E22" s="15">
        <v>20.9</v>
      </c>
      <c r="F22" s="11">
        <v>21</v>
      </c>
      <c r="G22" s="10">
        <v>21.3</v>
      </c>
      <c r="H22" s="1">
        <v>21.3</v>
      </c>
      <c r="I22" s="1">
        <v>20.2</v>
      </c>
      <c r="J22" s="15">
        <v>20.7</v>
      </c>
      <c r="K22" s="11">
        <v>20.8</v>
      </c>
      <c r="L22" s="10">
        <v>20.9</v>
      </c>
      <c r="M22" s="1">
        <v>21</v>
      </c>
      <c r="N22" s="1">
        <v>20</v>
      </c>
      <c r="O22" s="15">
        <v>20.399999999999999</v>
      </c>
      <c r="P22" s="11">
        <v>20.399999999999999</v>
      </c>
      <c r="R22" s="113"/>
    </row>
    <row r="23" spans="1:18" ht="15.75" thickBot="1">
      <c r="A23" s="12" t="s">
        <v>3</v>
      </c>
      <c r="B23" s="13">
        <f>B21-B20</f>
        <v>3.0999999999999979</v>
      </c>
      <c r="C23" s="13">
        <f t="shared" ref="C23:E23" si="1">C21-C20</f>
        <v>2.6999999999999993</v>
      </c>
      <c r="D23" s="13">
        <f t="shared" si="1"/>
        <v>3</v>
      </c>
      <c r="E23" s="13">
        <f t="shared" si="1"/>
        <v>3</v>
      </c>
      <c r="F23" s="14">
        <f>F21-F20</f>
        <v>2.6999999999999993</v>
      </c>
      <c r="G23" s="13">
        <f>G21-G20</f>
        <v>3</v>
      </c>
      <c r="H23" s="13">
        <f t="shared" ref="H23:J23" si="2">H21-H20</f>
        <v>2.9000000000000021</v>
      </c>
      <c r="I23" s="13">
        <f t="shared" si="2"/>
        <v>3.3000000000000007</v>
      </c>
      <c r="J23" s="13">
        <f t="shared" si="2"/>
        <v>3</v>
      </c>
      <c r="K23" s="14">
        <f>K21-K20</f>
        <v>2.8000000000000007</v>
      </c>
      <c r="L23" s="13">
        <f>L21-L20</f>
        <v>3.0999999999999979</v>
      </c>
      <c r="M23" s="13">
        <f t="shared" ref="M23:O23" si="3">M21-M20</f>
        <v>3.2000000000000028</v>
      </c>
      <c r="N23" s="13">
        <f t="shared" si="3"/>
        <v>3.3999999999999986</v>
      </c>
      <c r="O23" s="13">
        <f t="shared" si="3"/>
        <v>3.1999999999999993</v>
      </c>
      <c r="P23" s="14">
        <f t="shared" ref="P23" si="4">P21-P20</f>
        <v>3</v>
      </c>
      <c r="R23" s="113"/>
    </row>
    <row r="24" spans="1:18" ht="15.75" thickBot="1"/>
    <row r="25" spans="1:18" ht="15.75" thickBot="1">
      <c r="A25" s="753" t="s">
        <v>125</v>
      </c>
      <c r="B25" s="754"/>
      <c r="C25" s="754"/>
      <c r="D25" s="754"/>
      <c r="E25" s="754"/>
      <c r="F25" s="754"/>
      <c r="G25" s="754"/>
      <c r="H25" s="754"/>
      <c r="I25" s="754"/>
      <c r="J25" s="754"/>
      <c r="K25" s="754"/>
      <c r="L25" s="754"/>
      <c r="M25" s="754"/>
      <c r="N25" s="754"/>
      <c r="O25" s="754"/>
      <c r="P25" s="755"/>
    </row>
    <row r="26" spans="1:18" ht="15.75" thickBot="1">
      <c r="A26" s="753" t="s">
        <v>141</v>
      </c>
      <c r="B26" s="754"/>
      <c r="C26" s="754"/>
      <c r="D26" s="754"/>
      <c r="E26" s="754"/>
      <c r="F26" s="754"/>
      <c r="G26" s="754"/>
      <c r="H26" s="754"/>
      <c r="I26" s="754"/>
      <c r="J26" s="754"/>
      <c r="K26" s="754"/>
      <c r="L26" s="754"/>
      <c r="M26" s="754"/>
      <c r="N26" s="754"/>
      <c r="O26" s="754"/>
      <c r="P26" s="755"/>
    </row>
    <row r="27" spans="1:18" ht="15.75" thickBot="1">
      <c r="A27" s="753" t="s">
        <v>142</v>
      </c>
      <c r="B27" s="754"/>
      <c r="C27" s="754"/>
      <c r="D27" s="754"/>
      <c r="E27" s="754"/>
      <c r="F27" s="754"/>
      <c r="G27" s="754"/>
      <c r="H27" s="754"/>
      <c r="I27" s="754"/>
      <c r="J27" s="754"/>
      <c r="K27" s="754"/>
      <c r="L27" s="754"/>
      <c r="M27" s="754"/>
      <c r="N27" s="754"/>
      <c r="O27" s="754"/>
      <c r="P27" s="755"/>
    </row>
    <row r="28" spans="1:18" ht="15.75" thickBot="1">
      <c r="A28" s="753" t="s">
        <v>127</v>
      </c>
      <c r="B28" s="754"/>
      <c r="C28" s="754"/>
      <c r="D28" s="754"/>
      <c r="E28" s="754"/>
      <c r="F28" s="754"/>
      <c r="G28" s="754"/>
      <c r="H28" s="754"/>
      <c r="I28" s="754"/>
      <c r="J28" s="754"/>
      <c r="K28" s="754"/>
      <c r="L28" s="754"/>
      <c r="M28" s="754"/>
      <c r="N28" s="754"/>
      <c r="O28" s="754"/>
      <c r="P28" s="755"/>
    </row>
    <row r="29" spans="1:18">
      <c r="A29" s="261"/>
      <c r="B29" s="758" t="s">
        <v>9</v>
      </c>
      <c r="C29" s="759"/>
      <c r="D29" s="759"/>
      <c r="E29" s="759"/>
      <c r="F29" s="760"/>
      <c r="G29" s="761" t="s">
        <v>10</v>
      </c>
      <c r="H29" s="762"/>
      <c r="I29" s="762"/>
      <c r="J29" s="758"/>
      <c r="K29" s="763"/>
      <c r="L29" s="761" t="s">
        <v>11</v>
      </c>
      <c r="M29" s="762"/>
      <c r="N29" s="762"/>
      <c r="O29" s="758"/>
      <c r="P29" s="763"/>
      <c r="R29" s="113"/>
    </row>
    <row r="30" spans="1:18">
      <c r="A30" s="258"/>
      <c r="B30" s="259">
        <v>2018</v>
      </c>
      <c r="C30" s="259">
        <v>2019</v>
      </c>
      <c r="D30" s="259">
        <v>2020</v>
      </c>
      <c r="E30" s="264">
        <v>2021</v>
      </c>
      <c r="F30" s="260">
        <v>2022</v>
      </c>
      <c r="G30" s="263">
        <v>2018</v>
      </c>
      <c r="H30" s="259">
        <v>2019</v>
      </c>
      <c r="I30" s="259">
        <v>2020</v>
      </c>
      <c r="J30" s="264">
        <v>2021</v>
      </c>
      <c r="K30" s="260">
        <v>2022</v>
      </c>
      <c r="L30" s="263">
        <v>2018</v>
      </c>
      <c r="M30" s="259">
        <v>2019</v>
      </c>
      <c r="N30" s="259">
        <v>2020</v>
      </c>
      <c r="O30" s="264">
        <v>2021</v>
      </c>
      <c r="P30" s="260">
        <v>2022</v>
      </c>
      <c r="R30" s="113"/>
    </row>
    <row r="31" spans="1:18">
      <c r="A31" s="10" t="s">
        <v>0</v>
      </c>
      <c r="B31" s="1">
        <v>94.6</v>
      </c>
      <c r="C31" s="1">
        <v>97.4</v>
      </c>
      <c r="D31" s="1">
        <v>102.5</v>
      </c>
      <c r="E31" s="206" t="s">
        <v>246</v>
      </c>
      <c r="F31" s="124" t="s">
        <v>246</v>
      </c>
      <c r="G31" s="10">
        <v>98.4</v>
      </c>
      <c r="H31" s="1">
        <v>97.1</v>
      </c>
      <c r="I31" s="1">
        <v>114.4</v>
      </c>
      <c r="J31" s="206" t="s">
        <v>246</v>
      </c>
      <c r="K31" s="124" t="s">
        <v>246</v>
      </c>
      <c r="L31" s="10">
        <v>103.1</v>
      </c>
      <c r="M31" s="1">
        <v>102.5</v>
      </c>
      <c r="N31" s="1">
        <v>119.4</v>
      </c>
      <c r="O31" s="206" t="s">
        <v>246</v>
      </c>
      <c r="P31" s="124" t="s">
        <v>246</v>
      </c>
      <c r="R31" s="113"/>
    </row>
    <row r="32" spans="1:18">
      <c r="A32" s="10" t="s">
        <v>1</v>
      </c>
      <c r="B32" s="1">
        <v>63.4</v>
      </c>
      <c r="C32" s="1">
        <v>66.599999999999994</v>
      </c>
      <c r="D32" s="1">
        <v>70.400000000000006</v>
      </c>
      <c r="E32" s="206" t="s">
        <v>246</v>
      </c>
      <c r="F32" s="124" t="s">
        <v>246</v>
      </c>
      <c r="G32" s="10">
        <v>65.900000000000006</v>
      </c>
      <c r="H32" s="1">
        <v>65.8</v>
      </c>
      <c r="I32" s="1">
        <v>75.2</v>
      </c>
      <c r="J32" s="206" t="s">
        <v>246</v>
      </c>
      <c r="K32" s="124" t="s">
        <v>246</v>
      </c>
      <c r="L32" s="10">
        <v>68.599999999999994</v>
      </c>
      <c r="M32" s="1">
        <v>68.2</v>
      </c>
      <c r="N32" s="1">
        <v>77.7</v>
      </c>
      <c r="O32" s="206" t="s">
        <v>246</v>
      </c>
      <c r="P32" s="124" t="s">
        <v>246</v>
      </c>
      <c r="R32" s="113"/>
    </row>
    <row r="33" spans="1:19">
      <c r="A33" s="10" t="s">
        <v>2</v>
      </c>
      <c r="B33" s="1">
        <v>76.3</v>
      </c>
      <c r="C33" s="1">
        <v>79.3</v>
      </c>
      <c r="D33" s="1">
        <v>84.3</v>
      </c>
      <c r="E33" s="206" t="s">
        <v>246</v>
      </c>
      <c r="F33" s="124" t="s">
        <v>246</v>
      </c>
      <c r="G33" s="10">
        <v>79.400000000000006</v>
      </c>
      <c r="H33" s="1">
        <v>78.8</v>
      </c>
      <c r="I33" s="1">
        <v>91.8</v>
      </c>
      <c r="J33" s="206" t="s">
        <v>246</v>
      </c>
      <c r="K33" s="124" t="s">
        <v>246</v>
      </c>
      <c r="L33" s="10">
        <v>82.9</v>
      </c>
      <c r="M33" s="1">
        <v>82.5</v>
      </c>
      <c r="N33" s="1">
        <v>95.3</v>
      </c>
      <c r="O33" s="206" t="s">
        <v>246</v>
      </c>
      <c r="P33" s="124" t="s">
        <v>246</v>
      </c>
    </row>
    <row r="34" spans="1:19" ht="15.75" thickBot="1">
      <c r="A34" s="12" t="s">
        <v>3</v>
      </c>
      <c r="B34" s="13">
        <f>B32-B31</f>
        <v>-31.199999999999996</v>
      </c>
      <c r="C34" s="13">
        <f t="shared" ref="C34:D34" si="5">C32-C31</f>
        <v>-30.800000000000011</v>
      </c>
      <c r="D34" s="13">
        <f t="shared" si="5"/>
        <v>-32.099999999999994</v>
      </c>
      <c r="E34" s="126" t="s">
        <v>246</v>
      </c>
      <c r="F34" s="168" t="s">
        <v>246</v>
      </c>
      <c r="G34" s="13">
        <f>G32-G31</f>
        <v>-32.5</v>
      </c>
      <c r="H34" s="13">
        <f t="shared" ref="H34:I34" si="6">H32-H31</f>
        <v>-31.299999999999997</v>
      </c>
      <c r="I34" s="13">
        <f t="shared" si="6"/>
        <v>-39.200000000000003</v>
      </c>
      <c r="J34" s="126" t="s">
        <v>246</v>
      </c>
      <c r="K34" s="168" t="s">
        <v>246</v>
      </c>
      <c r="L34" s="13">
        <f>L32-L31</f>
        <v>-34.5</v>
      </c>
      <c r="M34" s="13">
        <f t="shared" ref="M34:N34" si="7">M32-M31</f>
        <v>-34.299999999999997</v>
      </c>
      <c r="N34" s="13">
        <f t="shared" si="7"/>
        <v>-41.7</v>
      </c>
      <c r="O34" s="126" t="s">
        <v>246</v>
      </c>
      <c r="P34" s="168" t="s">
        <v>246</v>
      </c>
    </row>
    <row r="35" spans="1:19" ht="15.75" thickBot="1"/>
    <row r="36" spans="1:19" ht="15.75" thickBot="1">
      <c r="A36" s="753" t="s">
        <v>125</v>
      </c>
      <c r="B36" s="754"/>
      <c r="C36" s="754"/>
      <c r="D36" s="754"/>
      <c r="E36" s="754"/>
      <c r="F36" s="754"/>
      <c r="G36" s="754"/>
      <c r="H36" s="754"/>
      <c r="I36" s="754"/>
      <c r="J36" s="754"/>
      <c r="K36" s="754"/>
      <c r="L36" s="754"/>
      <c r="M36" s="754"/>
      <c r="N36" s="754"/>
      <c r="O36" s="754"/>
      <c r="P36" s="755"/>
    </row>
    <row r="37" spans="1:19" ht="15.75" thickBot="1">
      <c r="A37" s="753" t="s">
        <v>143</v>
      </c>
      <c r="B37" s="754"/>
      <c r="C37" s="754"/>
      <c r="D37" s="754"/>
      <c r="E37" s="754"/>
      <c r="F37" s="754"/>
      <c r="G37" s="754"/>
      <c r="H37" s="754"/>
      <c r="I37" s="754"/>
      <c r="J37" s="754"/>
      <c r="K37" s="754"/>
      <c r="L37" s="754"/>
      <c r="M37" s="754"/>
      <c r="N37" s="754"/>
      <c r="O37" s="754"/>
      <c r="P37" s="755"/>
    </row>
    <row r="38" spans="1:19" ht="15.75" thickBot="1">
      <c r="A38" s="753" t="s">
        <v>155</v>
      </c>
      <c r="B38" s="754"/>
      <c r="C38" s="754"/>
      <c r="D38" s="754"/>
      <c r="E38" s="754"/>
      <c r="F38" s="754"/>
      <c r="G38" s="754"/>
      <c r="H38" s="754"/>
      <c r="I38" s="754"/>
      <c r="J38" s="754"/>
      <c r="K38" s="754"/>
      <c r="L38" s="754"/>
      <c r="M38" s="754"/>
      <c r="N38" s="754"/>
      <c r="O38" s="754"/>
      <c r="P38" s="755"/>
    </row>
    <row r="39" spans="1:19" ht="15.75" thickBot="1">
      <c r="A39" s="753" t="s">
        <v>128</v>
      </c>
      <c r="B39" s="754"/>
      <c r="C39" s="754"/>
      <c r="D39" s="754"/>
      <c r="E39" s="754"/>
      <c r="F39" s="754"/>
      <c r="G39" s="754"/>
      <c r="H39" s="754"/>
      <c r="I39" s="754"/>
      <c r="J39" s="754"/>
      <c r="K39" s="754"/>
      <c r="L39" s="754"/>
      <c r="M39" s="754"/>
      <c r="N39" s="754"/>
      <c r="O39" s="754"/>
      <c r="P39" s="755"/>
    </row>
    <row r="40" spans="1:19">
      <c r="A40" s="261"/>
      <c r="B40" s="758" t="s">
        <v>9</v>
      </c>
      <c r="C40" s="759"/>
      <c r="D40" s="759"/>
      <c r="E40" s="759"/>
      <c r="F40" s="760"/>
      <c r="G40" s="761" t="s">
        <v>10</v>
      </c>
      <c r="H40" s="762"/>
      <c r="I40" s="762"/>
      <c r="J40" s="758"/>
      <c r="K40" s="763"/>
      <c r="L40" s="761" t="s">
        <v>11</v>
      </c>
      <c r="M40" s="762"/>
      <c r="N40" s="762"/>
      <c r="O40" s="758"/>
      <c r="P40" s="763"/>
    </row>
    <row r="41" spans="1:19">
      <c r="A41" s="258"/>
      <c r="B41" s="259">
        <v>2018</v>
      </c>
      <c r="C41" s="259">
        <v>2019</v>
      </c>
      <c r="D41" s="259">
        <v>2020</v>
      </c>
      <c r="E41" s="264">
        <v>2021</v>
      </c>
      <c r="F41" s="260">
        <v>2022</v>
      </c>
      <c r="G41" s="263">
        <v>2018</v>
      </c>
      <c r="H41" s="259">
        <v>2019</v>
      </c>
      <c r="I41" s="259">
        <v>2020</v>
      </c>
      <c r="J41" s="264">
        <v>2021</v>
      </c>
      <c r="K41" s="260">
        <v>2022</v>
      </c>
      <c r="L41" s="263">
        <v>2018</v>
      </c>
      <c r="M41" s="259">
        <v>2019</v>
      </c>
      <c r="N41" s="259">
        <v>2020</v>
      </c>
      <c r="O41" s="264">
        <v>2021</v>
      </c>
      <c r="P41" s="260">
        <v>2022</v>
      </c>
      <c r="R41" s="113"/>
      <c r="S41" s="113"/>
    </row>
    <row r="42" spans="1:19">
      <c r="A42" s="10" t="s">
        <v>0</v>
      </c>
      <c r="B42" s="1">
        <v>8.1</v>
      </c>
      <c r="C42" s="1">
        <v>8.6999999999999993</v>
      </c>
      <c r="D42" s="1">
        <v>7.6</v>
      </c>
      <c r="E42" s="206" t="s">
        <v>246</v>
      </c>
      <c r="F42" s="124" t="s">
        <v>246</v>
      </c>
      <c r="G42" s="10">
        <v>8.8000000000000007</v>
      </c>
      <c r="H42" s="1">
        <v>8.3000000000000007</v>
      </c>
      <c r="I42" s="1">
        <v>7.8</v>
      </c>
      <c r="J42" s="206" t="s">
        <v>246</v>
      </c>
      <c r="K42" s="124" t="s">
        <v>246</v>
      </c>
      <c r="L42" s="10">
        <v>9.3000000000000007</v>
      </c>
      <c r="M42" s="1">
        <v>8.8000000000000007</v>
      </c>
      <c r="N42" s="1">
        <v>8.6</v>
      </c>
      <c r="O42" s="206" t="s">
        <v>246</v>
      </c>
      <c r="P42" s="124" t="s">
        <v>246</v>
      </c>
      <c r="R42" s="113"/>
      <c r="S42" s="113"/>
    </row>
    <row r="43" spans="1:19">
      <c r="A43" s="10" t="s">
        <v>1</v>
      </c>
      <c r="B43" s="1">
        <v>8</v>
      </c>
      <c r="C43" s="1">
        <v>6.2</v>
      </c>
      <c r="D43" s="1">
        <v>5.8</v>
      </c>
      <c r="E43" s="206" t="s">
        <v>246</v>
      </c>
      <c r="F43" s="124" t="s">
        <v>246</v>
      </c>
      <c r="G43" s="10">
        <v>7.1</v>
      </c>
      <c r="H43" s="1">
        <v>7</v>
      </c>
      <c r="I43" s="1">
        <v>6.8</v>
      </c>
      <c r="J43" s="206" t="s">
        <v>246</v>
      </c>
      <c r="K43" s="124" t="s">
        <v>246</v>
      </c>
      <c r="L43" s="10">
        <v>7.7</v>
      </c>
      <c r="M43" s="1">
        <v>7.5</v>
      </c>
      <c r="N43" s="1">
        <v>7.5</v>
      </c>
      <c r="O43" s="206" t="s">
        <v>246</v>
      </c>
      <c r="P43" s="124" t="s">
        <v>246</v>
      </c>
      <c r="R43" s="113"/>
      <c r="S43" s="113"/>
    </row>
    <row r="44" spans="1:19">
      <c r="A44" s="10" t="s">
        <v>2</v>
      </c>
      <c r="B44" s="1">
        <v>8</v>
      </c>
      <c r="C44" s="1">
        <v>7.4</v>
      </c>
      <c r="D44" s="1">
        <v>6.7</v>
      </c>
      <c r="E44" s="206" t="s">
        <v>246</v>
      </c>
      <c r="F44" s="124" t="s">
        <v>246</v>
      </c>
      <c r="G44" s="10">
        <v>7.9</v>
      </c>
      <c r="H44" s="1">
        <v>7.6</v>
      </c>
      <c r="I44" s="1">
        <v>7.3</v>
      </c>
      <c r="J44" s="206" t="s">
        <v>246</v>
      </c>
      <c r="K44" s="124" t="s">
        <v>246</v>
      </c>
      <c r="L44" s="10">
        <v>8.5</v>
      </c>
      <c r="M44" s="1">
        <v>8.1</v>
      </c>
      <c r="N44" s="1">
        <v>8</v>
      </c>
      <c r="O44" s="206" t="s">
        <v>246</v>
      </c>
      <c r="P44" s="124" t="s">
        <v>246</v>
      </c>
      <c r="S44" s="113"/>
    </row>
    <row r="45" spans="1:19" ht="15.75" thickBot="1">
      <c r="A45" s="12" t="s">
        <v>3</v>
      </c>
      <c r="B45" s="13">
        <f>B43-B42</f>
        <v>-9.9999999999999645E-2</v>
      </c>
      <c r="C45" s="13">
        <f t="shared" ref="C45:D45" si="8">C43-C42</f>
        <v>-2.4999999999999991</v>
      </c>
      <c r="D45" s="13">
        <f t="shared" si="8"/>
        <v>-1.7999999999999998</v>
      </c>
      <c r="E45" s="126" t="s">
        <v>246</v>
      </c>
      <c r="F45" s="168" t="s">
        <v>246</v>
      </c>
      <c r="G45" s="13">
        <f>G43-G42</f>
        <v>-1.7000000000000011</v>
      </c>
      <c r="H45" s="13">
        <f t="shared" ref="H45:I45" si="9">H43-H42</f>
        <v>-1.3000000000000007</v>
      </c>
      <c r="I45" s="13">
        <f t="shared" si="9"/>
        <v>-1</v>
      </c>
      <c r="J45" s="126" t="s">
        <v>246</v>
      </c>
      <c r="K45" s="168" t="s">
        <v>246</v>
      </c>
      <c r="L45" s="13">
        <f>L43-L42</f>
        <v>-1.6000000000000005</v>
      </c>
      <c r="M45" s="13">
        <f t="shared" ref="M45:N45" si="10">M43-M42</f>
        <v>-1.3000000000000007</v>
      </c>
      <c r="N45" s="13">
        <f t="shared" si="10"/>
        <v>-1.0999999999999996</v>
      </c>
      <c r="O45" s="126" t="s">
        <v>246</v>
      </c>
      <c r="P45" s="168" t="s">
        <v>246</v>
      </c>
    </row>
    <row r="46" spans="1:19" ht="15.75" thickBot="1">
      <c r="S46" s="113"/>
    </row>
    <row r="47" spans="1:19" ht="15.75" thickBot="1">
      <c r="A47" s="753" t="s">
        <v>125</v>
      </c>
      <c r="B47" s="754"/>
      <c r="C47" s="754"/>
      <c r="D47" s="754"/>
      <c r="E47" s="754"/>
      <c r="F47" s="754"/>
      <c r="G47" s="754"/>
      <c r="H47" s="754"/>
      <c r="I47" s="754"/>
      <c r="J47" s="754"/>
      <c r="K47" s="754"/>
      <c r="L47" s="754"/>
      <c r="M47" s="754"/>
      <c r="N47" s="754"/>
      <c r="O47" s="754"/>
      <c r="P47" s="755"/>
      <c r="S47" s="113"/>
    </row>
    <row r="48" spans="1:19" ht="15.75" thickBot="1">
      <c r="A48" s="753" t="s">
        <v>144</v>
      </c>
      <c r="B48" s="754"/>
      <c r="C48" s="754"/>
      <c r="D48" s="754"/>
      <c r="E48" s="754"/>
      <c r="F48" s="754"/>
      <c r="G48" s="754"/>
      <c r="H48" s="754"/>
      <c r="I48" s="754"/>
      <c r="J48" s="754"/>
      <c r="K48" s="754"/>
      <c r="L48" s="754"/>
      <c r="M48" s="754"/>
      <c r="N48" s="754"/>
      <c r="O48" s="754"/>
      <c r="P48" s="755"/>
      <c r="S48" s="113"/>
    </row>
    <row r="49" spans="1:19" ht="15.75" thickBot="1">
      <c r="A49" s="753" t="s">
        <v>142</v>
      </c>
      <c r="B49" s="754"/>
      <c r="C49" s="754"/>
      <c r="D49" s="754"/>
      <c r="E49" s="754"/>
      <c r="F49" s="754"/>
      <c r="G49" s="754"/>
      <c r="H49" s="754"/>
      <c r="I49" s="754"/>
      <c r="J49" s="754"/>
      <c r="K49" s="754"/>
      <c r="L49" s="754"/>
      <c r="M49" s="754"/>
      <c r="N49" s="754"/>
      <c r="O49" s="754"/>
      <c r="P49" s="755"/>
      <c r="S49" s="113"/>
    </row>
    <row r="50" spans="1:19" ht="15.75" thickBot="1">
      <c r="A50" s="753" t="s">
        <v>129</v>
      </c>
      <c r="B50" s="754"/>
      <c r="C50" s="754"/>
      <c r="D50" s="754"/>
      <c r="E50" s="754"/>
      <c r="F50" s="754"/>
      <c r="G50" s="754"/>
      <c r="H50" s="754"/>
      <c r="I50" s="754"/>
      <c r="J50" s="754"/>
      <c r="K50" s="754"/>
      <c r="L50" s="754"/>
      <c r="M50" s="754"/>
      <c r="N50" s="754"/>
      <c r="O50" s="754"/>
      <c r="P50" s="755"/>
    </row>
    <row r="51" spans="1:19">
      <c r="A51" s="261"/>
      <c r="B51" s="758" t="s">
        <v>9</v>
      </c>
      <c r="C51" s="759"/>
      <c r="D51" s="759"/>
      <c r="E51" s="759"/>
      <c r="F51" s="760"/>
      <c r="G51" s="761" t="s">
        <v>10</v>
      </c>
      <c r="H51" s="762"/>
      <c r="I51" s="762"/>
      <c r="J51" s="758"/>
      <c r="K51" s="763"/>
      <c r="L51" s="761" t="s">
        <v>11</v>
      </c>
      <c r="M51" s="762"/>
      <c r="N51" s="762"/>
      <c r="O51" s="758"/>
      <c r="P51" s="763"/>
      <c r="R51" s="113"/>
    </row>
    <row r="52" spans="1:19">
      <c r="A52" s="258"/>
      <c r="B52" s="259">
        <v>2018</v>
      </c>
      <c r="C52" s="259">
        <v>2019</v>
      </c>
      <c r="D52" s="259">
        <v>2020</v>
      </c>
      <c r="E52" s="264">
        <v>2021</v>
      </c>
      <c r="F52" s="260">
        <v>2022</v>
      </c>
      <c r="G52" s="263">
        <v>2018</v>
      </c>
      <c r="H52" s="259">
        <v>2019</v>
      </c>
      <c r="I52" s="259">
        <v>2020</v>
      </c>
      <c r="J52" s="264">
        <v>2021</v>
      </c>
      <c r="K52" s="260">
        <v>2022</v>
      </c>
      <c r="L52" s="263">
        <v>2018</v>
      </c>
      <c r="M52" s="259">
        <v>2019</v>
      </c>
      <c r="N52" s="259">
        <v>2020</v>
      </c>
      <c r="O52" s="264">
        <v>2021</v>
      </c>
      <c r="P52" s="260">
        <v>2022</v>
      </c>
      <c r="R52" s="113"/>
    </row>
    <row r="53" spans="1:19">
      <c r="A53" s="10" t="s">
        <v>0</v>
      </c>
      <c r="B53" s="1">
        <v>386.9</v>
      </c>
      <c r="C53" s="1">
        <v>411.4</v>
      </c>
      <c r="D53" s="1">
        <v>453.1</v>
      </c>
      <c r="E53" s="15">
        <v>447.2</v>
      </c>
      <c r="F53" s="124" t="s">
        <v>246</v>
      </c>
      <c r="G53" s="10">
        <v>412</v>
      </c>
      <c r="H53" s="1">
        <v>414.1</v>
      </c>
      <c r="I53" s="1">
        <v>499.5</v>
      </c>
      <c r="J53" s="15">
        <v>459</v>
      </c>
      <c r="K53" s="124" t="s">
        <v>246</v>
      </c>
      <c r="L53" s="10">
        <v>441.2</v>
      </c>
      <c r="M53" s="1">
        <v>432.7</v>
      </c>
      <c r="N53" s="1">
        <v>513.6</v>
      </c>
      <c r="O53" s="15">
        <v>476.9</v>
      </c>
      <c r="P53" s="124" t="s">
        <v>246</v>
      </c>
      <c r="R53" s="113"/>
    </row>
    <row r="54" spans="1:19">
      <c r="A54" s="10" t="s">
        <v>1</v>
      </c>
      <c r="B54" s="1">
        <v>341.2</v>
      </c>
      <c r="C54" s="1">
        <v>391.9</v>
      </c>
      <c r="D54" s="1">
        <v>413.4</v>
      </c>
      <c r="E54" s="15">
        <v>415</v>
      </c>
      <c r="F54" s="124" t="s">
        <v>246</v>
      </c>
      <c r="G54" s="10">
        <v>444.2</v>
      </c>
      <c r="H54" s="1">
        <v>378.5</v>
      </c>
      <c r="I54" s="1">
        <v>438.2</v>
      </c>
      <c r="J54" s="15">
        <v>418.6</v>
      </c>
      <c r="K54" s="124" t="s">
        <v>246</v>
      </c>
      <c r="L54" s="10">
        <v>389.4</v>
      </c>
      <c r="M54" s="1">
        <v>389.5</v>
      </c>
      <c r="N54" s="1">
        <v>442.3</v>
      </c>
      <c r="O54" s="15">
        <v>423.5</v>
      </c>
      <c r="P54" s="124" t="s">
        <v>246</v>
      </c>
      <c r="R54" s="113"/>
    </row>
    <row r="55" spans="1:19">
      <c r="A55" s="10" t="s">
        <v>2</v>
      </c>
      <c r="B55" s="1">
        <v>347.8</v>
      </c>
      <c r="C55" s="1">
        <v>398.2</v>
      </c>
      <c r="D55" s="1">
        <v>436.7</v>
      </c>
      <c r="E55" s="15">
        <v>430.8</v>
      </c>
      <c r="F55" s="124" t="s">
        <v>246</v>
      </c>
      <c r="G55" s="10">
        <v>366.6</v>
      </c>
      <c r="H55" s="1">
        <v>393.2</v>
      </c>
      <c r="I55" s="1">
        <v>470.5</v>
      </c>
      <c r="J55" s="15">
        <v>437.3</v>
      </c>
      <c r="K55" s="124" t="s">
        <v>246</v>
      </c>
      <c r="L55" s="10">
        <v>385.7</v>
      </c>
      <c r="M55" s="1">
        <v>409.2</v>
      </c>
      <c r="N55" s="1">
        <v>479</v>
      </c>
      <c r="O55" s="15">
        <v>447</v>
      </c>
      <c r="P55" s="124" t="s">
        <v>246</v>
      </c>
    </row>
    <row r="56" spans="1:19" ht="15.75" thickBot="1">
      <c r="A56" s="12" t="s">
        <v>3</v>
      </c>
      <c r="B56" s="13">
        <f>B54-B53</f>
        <v>-45.699999999999989</v>
      </c>
      <c r="C56" s="13">
        <f t="shared" ref="C56:E56" si="11">C54-C53</f>
        <v>-19.5</v>
      </c>
      <c r="D56" s="13">
        <f t="shared" si="11"/>
        <v>-39.700000000000045</v>
      </c>
      <c r="E56" s="13">
        <f t="shared" si="11"/>
        <v>-32.199999999999989</v>
      </c>
      <c r="F56" s="168" t="s">
        <v>246</v>
      </c>
      <c r="G56" s="13">
        <f>G54-G53</f>
        <v>32.199999999999989</v>
      </c>
      <c r="H56" s="13">
        <f t="shared" ref="H56:J56" si="12">H54-H53</f>
        <v>-35.600000000000023</v>
      </c>
      <c r="I56" s="13">
        <f t="shared" si="12"/>
        <v>-61.300000000000011</v>
      </c>
      <c r="J56" s="13">
        <f t="shared" si="12"/>
        <v>-40.399999999999977</v>
      </c>
      <c r="K56" s="168" t="s">
        <v>246</v>
      </c>
      <c r="L56" s="13">
        <f>L54-L53</f>
        <v>-51.800000000000011</v>
      </c>
      <c r="M56" s="13">
        <f t="shared" ref="M56:O56" si="13">M54-M53</f>
        <v>-43.199999999999989</v>
      </c>
      <c r="N56" s="13">
        <f t="shared" si="13"/>
        <v>-71.300000000000011</v>
      </c>
      <c r="O56" s="13">
        <f t="shared" si="13"/>
        <v>-53.399999999999977</v>
      </c>
      <c r="P56" s="168" t="s">
        <v>246</v>
      </c>
    </row>
  </sheetData>
  <sheetProtection algorithmName="SHA-512" hashValue="gxYTU2yT5fXxOefg5gCjCYx/lPwvmKa9oIYKdEssFZWwU7F0ys5lK8NFoPecztpOKFbzaw/+IyIDdoVTA2yfGQ==" saltValue="Ege3grpdFrKVks94WKU9Cg==" spinCount="100000" sheet="1" objects="1" scenarios="1"/>
  <mergeCells count="36">
    <mergeCell ref="B51:F51"/>
    <mergeCell ref="G51:K51"/>
    <mergeCell ref="L51:P51"/>
    <mergeCell ref="B40:F40"/>
    <mergeCell ref="G40:K40"/>
    <mergeCell ref="L40:P40"/>
    <mergeCell ref="A47:P47"/>
    <mergeCell ref="A49:P49"/>
    <mergeCell ref="A50:P50"/>
    <mergeCell ref="A48:P48"/>
    <mergeCell ref="A39:P39"/>
    <mergeCell ref="B18:F18"/>
    <mergeCell ref="G18:K18"/>
    <mergeCell ref="L18:P18"/>
    <mergeCell ref="A25:P25"/>
    <mergeCell ref="A26:P26"/>
    <mergeCell ref="A28:P28"/>
    <mergeCell ref="B29:F29"/>
    <mergeCell ref="G29:K29"/>
    <mergeCell ref="L29:P29"/>
    <mergeCell ref="A36:P36"/>
    <mergeCell ref="A38:P38"/>
    <mergeCell ref="A27:P27"/>
    <mergeCell ref="A37:P37"/>
    <mergeCell ref="A17:P17"/>
    <mergeCell ref="A1:P1"/>
    <mergeCell ref="B7:F7"/>
    <mergeCell ref="G7:K7"/>
    <mergeCell ref="L7:P7"/>
    <mergeCell ref="A3:P3"/>
    <mergeCell ref="A6:P6"/>
    <mergeCell ref="A4:P4"/>
    <mergeCell ref="A14:P14"/>
    <mergeCell ref="A15:P15"/>
    <mergeCell ref="A5:P5"/>
    <mergeCell ref="A16:P16"/>
  </mergeCells>
  <pageMargins left="0.7" right="0.7" top="0.75" bottom="0.75" header="0.3" footer="0.3"/>
  <pageSetup paperSize="9" scale="89" orientation="landscape" r:id="rId1"/>
  <rowBreaks count="1" manualBreakCount="1">
    <brk id="34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4" tint="0.79998168889431442"/>
  </sheetPr>
  <dimension ref="A1:P80"/>
  <sheetViews>
    <sheetView zoomScaleNormal="100" workbookViewId="0">
      <selection sqref="A1:XFD1048576"/>
    </sheetView>
  </sheetViews>
  <sheetFormatPr defaultColWidth="9.140625" defaultRowHeight="15"/>
  <cols>
    <col min="1" max="1" width="24.5703125" customWidth="1"/>
    <col min="2" max="2" width="13.5703125" customWidth="1"/>
    <col min="3" max="3" width="13.140625" customWidth="1"/>
    <col min="4" max="4" width="12.5703125" customWidth="1"/>
    <col min="5" max="5" width="16" customWidth="1"/>
    <col min="6" max="6" width="12" customWidth="1"/>
  </cols>
  <sheetData>
    <row r="1" spans="1:11" ht="57" customHeight="1">
      <c r="A1" s="833" t="s">
        <v>121</v>
      </c>
      <c r="B1" s="833"/>
      <c r="C1" s="833"/>
      <c r="D1" s="833"/>
      <c r="E1" s="833"/>
      <c r="F1" s="833"/>
    </row>
    <row r="2" spans="1:11">
      <c r="A2" s="69"/>
      <c r="B2" s="70"/>
      <c r="C2" s="70"/>
      <c r="D2" s="70"/>
      <c r="E2" s="70"/>
      <c r="F2" s="71"/>
    </row>
    <row r="3" spans="1:11" ht="15.75" thickBot="1">
      <c r="A3" s="63" t="s">
        <v>100</v>
      </c>
      <c r="B3" s="826" t="s">
        <v>120</v>
      </c>
      <c r="C3" s="64"/>
      <c r="D3" s="87" t="s">
        <v>101</v>
      </c>
      <c r="E3" s="88" t="s">
        <v>102</v>
      </c>
      <c r="F3" s="89" t="s">
        <v>22</v>
      </c>
    </row>
    <row r="4" spans="1:11">
      <c r="A4" s="94" t="s">
        <v>103</v>
      </c>
      <c r="B4" s="827" t="s">
        <v>104</v>
      </c>
      <c r="C4" s="95" t="s">
        <v>105</v>
      </c>
      <c r="D4" s="96" t="s">
        <v>106</v>
      </c>
      <c r="E4" s="97" t="s">
        <v>107</v>
      </c>
      <c r="F4" s="98" t="s">
        <v>108</v>
      </c>
    </row>
    <row r="5" spans="1:11">
      <c r="A5" s="72">
        <v>2021</v>
      </c>
      <c r="B5" s="835" t="s">
        <v>88</v>
      </c>
      <c r="C5" s="835"/>
      <c r="D5" s="835"/>
      <c r="E5" s="835"/>
      <c r="F5" s="835"/>
    </row>
    <row r="6" spans="1:11">
      <c r="A6" s="73" t="s">
        <v>109</v>
      </c>
      <c r="B6" s="74">
        <v>6949</v>
      </c>
      <c r="C6" s="74">
        <v>6301</v>
      </c>
      <c r="D6" s="74">
        <v>73159</v>
      </c>
      <c r="E6" s="74">
        <v>8231</v>
      </c>
      <c r="F6" s="75">
        <v>94640</v>
      </c>
      <c r="G6" s="84"/>
      <c r="H6" s="84"/>
      <c r="I6" s="84"/>
      <c r="J6" s="84"/>
      <c r="K6" s="84"/>
    </row>
    <row r="7" spans="1:11">
      <c r="A7" s="73" t="s">
        <v>110</v>
      </c>
      <c r="B7" s="74">
        <v>4120</v>
      </c>
      <c r="C7" s="76">
        <v>846</v>
      </c>
      <c r="D7" s="76">
        <v>3081</v>
      </c>
      <c r="E7" s="76">
        <v>193</v>
      </c>
      <c r="F7" s="75">
        <v>0</v>
      </c>
      <c r="G7" s="84"/>
      <c r="H7" s="84"/>
      <c r="I7" s="84"/>
      <c r="J7" s="84"/>
      <c r="K7" s="84"/>
    </row>
    <row r="8" spans="1:11">
      <c r="A8" s="73" t="s">
        <v>111</v>
      </c>
      <c r="B8" s="74">
        <v>11044</v>
      </c>
      <c r="C8" s="74">
        <v>5201</v>
      </c>
      <c r="D8" s="74">
        <v>67715</v>
      </c>
      <c r="E8" s="74">
        <v>7547</v>
      </c>
      <c r="F8" s="75">
        <v>91507</v>
      </c>
      <c r="G8" s="84"/>
      <c r="H8" s="84"/>
      <c r="I8" s="84"/>
      <c r="J8" s="84"/>
      <c r="K8" s="84"/>
    </row>
    <row r="9" spans="1:11" ht="15.75" thickBot="1">
      <c r="A9" s="63" t="s">
        <v>112</v>
      </c>
      <c r="B9" s="106">
        <v>25</v>
      </c>
      <c r="C9" s="64">
        <v>254</v>
      </c>
      <c r="D9" s="65">
        <v>2363</v>
      </c>
      <c r="E9" s="64">
        <v>491</v>
      </c>
      <c r="F9" s="107">
        <v>3133</v>
      </c>
      <c r="G9" s="84"/>
      <c r="H9" s="84"/>
      <c r="I9" s="84"/>
      <c r="J9" s="84"/>
      <c r="K9" s="84"/>
    </row>
    <row r="10" spans="1:11">
      <c r="A10" s="72">
        <v>2020</v>
      </c>
      <c r="B10" s="835" t="s">
        <v>88</v>
      </c>
      <c r="C10" s="835"/>
      <c r="D10" s="835"/>
      <c r="E10" s="835"/>
      <c r="F10" s="835"/>
      <c r="G10" s="84"/>
      <c r="H10" s="84"/>
      <c r="I10" s="84"/>
      <c r="J10" s="84"/>
      <c r="K10" s="84"/>
    </row>
    <row r="11" spans="1:11">
      <c r="A11" s="73" t="s">
        <v>109</v>
      </c>
      <c r="B11" s="74">
        <v>6186</v>
      </c>
      <c r="C11" s="74">
        <v>4658</v>
      </c>
      <c r="D11" s="74">
        <v>64198</v>
      </c>
      <c r="E11" s="74">
        <v>6688</v>
      </c>
      <c r="F11" s="75">
        <v>81730</v>
      </c>
      <c r="G11" s="84"/>
      <c r="H11" s="84"/>
      <c r="I11" s="84"/>
      <c r="J11" s="84"/>
      <c r="K11" s="84"/>
    </row>
    <row r="12" spans="1:11">
      <c r="A12" s="73" t="s">
        <v>110</v>
      </c>
      <c r="B12" s="74">
        <v>4886</v>
      </c>
      <c r="C12" s="76">
        <v>692</v>
      </c>
      <c r="D12" s="76">
        <v>3988</v>
      </c>
      <c r="E12" s="76">
        <v>206</v>
      </c>
      <c r="F12" s="75">
        <v>0</v>
      </c>
      <c r="G12" s="84"/>
      <c r="H12" s="84"/>
      <c r="I12" s="84"/>
      <c r="J12" s="84"/>
      <c r="K12" s="84"/>
    </row>
    <row r="13" spans="1:11">
      <c r="A13" s="73" t="s">
        <v>111</v>
      </c>
      <c r="B13" s="74">
        <v>9108</v>
      </c>
      <c r="C13" s="74">
        <v>3864</v>
      </c>
      <c r="D13" s="74">
        <v>61191</v>
      </c>
      <c r="E13" s="74">
        <v>6822</v>
      </c>
      <c r="F13" s="75">
        <v>80985</v>
      </c>
      <c r="G13" s="84"/>
      <c r="H13" s="84"/>
      <c r="I13" s="84"/>
      <c r="J13" s="84"/>
      <c r="K13" s="84"/>
    </row>
    <row r="14" spans="1:11" ht="15.75" thickBot="1">
      <c r="A14" s="63" t="s">
        <v>112</v>
      </c>
      <c r="B14" s="106">
        <v>1964</v>
      </c>
      <c r="C14" s="64">
        <v>102</v>
      </c>
      <c r="D14" s="65">
        <v>-981</v>
      </c>
      <c r="E14" s="64">
        <v>-340</v>
      </c>
      <c r="F14" s="107">
        <v>745</v>
      </c>
      <c r="G14" s="84"/>
      <c r="H14" s="84"/>
      <c r="I14" s="84"/>
      <c r="J14" s="84"/>
      <c r="K14" s="84"/>
    </row>
    <row r="15" spans="1:11">
      <c r="A15" s="77" t="s">
        <v>28</v>
      </c>
      <c r="B15" s="835" t="s">
        <v>113</v>
      </c>
      <c r="C15" s="835"/>
      <c r="D15" s="835"/>
      <c r="E15" s="835"/>
      <c r="F15" s="835"/>
    </row>
    <row r="16" spans="1:11">
      <c r="A16" s="73" t="s">
        <v>109</v>
      </c>
      <c r="B16" s="78">
        <v>12.334303265438081</v>
      </c>
      <c r="C16" s="78">
        <v>35.272649205667676</v>
      </c>
      <c r="D16" s="78">
        <v>13.958378765693638</v>
      </c>
      <c r="E16" s="78">
        <v>23.071172248803833</v>
      </c>
      <c r="F16" s="79">
        <v>15.795913373302341</v>
      </c>
    </row>
    <row r="17" spans="1:6">
      <c r="A17" s="73" t="s">
        <v>110</v>
      </c>
      <c r="B17" s="78">
        <v>-15.677445763405643</v>
      </c>
      <c r="C17" s="78">
        <v>22.25433526011561</v>
      </c>
      <c r="D17" s="78">
        <v>-22.743229689067206</v>
      </c>
      <c r="E17" s="78">
        <v>-6.3106796116504853</v>
      </c>
      <c r="F17" s="80" t="s">
        <v>40</v>
      </c>
    </row>
    <row r="18" spans="1:6">
      <c r="A18" s="73" t="s">
        <v>111</v>
      </c>
      <c r="B18" s="78">
        <v>21.25603864734299</v>
      </c>
      <c r="C18" s="78">
        <v>34.601449275362313</v>
      </c>
      <c r="D18" s="78">
        <v>10.661698615809513</v>
      </c>
      <c r="E18" s="78">
        <v>10.627381999413657</v>
      </c>
      <c r="F18" s="79">
        <v>12.992529480768042</v>
      </c>
    </row>
    <row r="19" spans="1:6" ht="15.75" thickBot="1">
      <c r="A19" s="63"/>
      <c r="B19" s="86"/>
      <c r="C19" s="64"/>
      <c r="D19" s="87"/>
      <c r="E19" s="88"/>
      <c r="F19" s="89"/>
    </row>
    <row r="20" spans="1:6">
      <c r="A20" s="81"/>
      <c r="B20" s="82"/>
      <c r="C20" s="82"/>
      <c r="D20" s="82"/>
      <c r="E20" s="82"/>
      <c r="F20" s="71"/>
    </row>
    <row r="21" spans="1:6">
      <c r="A21" s="830" t="s">
        <v>114</v>
      </c>
      <c r="B21" s="830"/>
      <c r="C21" s="830"/>
      <c r="D21" s="830"/>
      <c r="E21" s="830"/>
      <c r="F21" s="830"/>
    </row>
    <row r="22" spans="1:6">
      <c r="A22" s="73" t="s">
        <v>115</v>
      </c>
      <c r="B22" s="73"/>
      <c r="C22" s="73"/>
      <c r="D22" s="73"/>
      <c r="E22" s="73"/>
      <c r="F22" s="83"/>
    </row>
    <row r="23" spans="1:6" ht="77.25" customHeight="1">
      <c r="A23" s="834" t="s">
        <v>116</v>
      </c>
      <c r="B23" s="834"/>
      <c r="C23" s="834"/>
      <c r="D23" s="834"/>
      <c r="E23" s="834"/>
      <c r="F23" s="834"/>
    </row>
    <row r="24" spans="1:6">
      <c r="A24" s="831"/>
      <c r="B24" s="831"/>
      <c r="C24" s="831"/>
      <c r="D24" s="831"/>
      <c r="E24" s="831"/>
      <c r="F24" s="831"/>
    </row>
    <row r="25" spans="1:6">
      <c r="A25" s="832" t="s">
        <v>117</v>
      </c>
      <c r="B25" s="832"/>
      <c r="C25" s="832"/>
      <c r="D25" s="832"/>
      <c r="E25" s="832"/>
      <c r="F25" s="832"/>
    </row>
    <row r="27" spans="1:6">
      <c r="A27" s="105" t="s">
        <v>118</v>
      </c>
    </row>
    <row r="28" spans="1:6" ht="28.5" customHeight="1">
      <c r="A28" s="833" t="s">
        <v>121</v>
      </c>
      <c r="B28" s="833"/>
      <c r="C28" s="833"/>
      <c r="D28" s="833"/>
      <c r="E28" s="833"/>
      <c r="F28" s="833"/>
    </row>
    <row r="29" spans="1:6">
      <c r="A29" s="69"/>
      <c r="B29" s="70"/>
      <c r="C29" s="70"/>
      <c r="D29" s="70"/>
      <c r="E29" s="70"/>
      <c r="F29" s="71"/>
    </row>
    <row r="30" spans="1:6" ht="15.75" thickBot="1">
      <c r="A30" s="63" t="s">
        <v>100</v>
      </c>
      <c r="B30" s="826" t="s">
        <v>120</v>
      </c>
      <c r="C30" s="64"/>
      <c r="D30" s="87" t="s">
        <v>101</v>
      </c>
      <c r="E30" s="88" t="s">
        <v>102</v>
      </c>
      <c r="F30" s="89" t="s">
        <v>22</v>
      </c>
    </row>
    <row r="31" spans="1:6">
      <c r="A31" s="94" t="s">
        <v>103</v>
      </c>
      <c r="B31" s="827" t="s">
        <v>104</v>
      </c>
      <c r="C31" s="95" t="s">
        <v>105</v>
      </c>
      <c r="D31" s="96" t="s">
        <v>106</v>
      </c>
      <c r="E31" s="97" t="s">
        <v>107</v>
      </c>
      <c r="F31" s="98" t="s">
        <v>108</v>
      </c>
    </row>
    <row r="32" spans="1:6">
      <c r="A32" s="99">
        <v>2021</v>
      </c>
      <c r="B32" s="829" t="s">
        <v>88</v>
      </c>
      <c r="C32" s="829"/>
      <c r="D32" s="829"/>
      <c r="E32" s="829"/>
      <c r="F32" s="829"/>
    </row>
    <row r="33" spans="1:16">
      <c r="A33" s="91" t="s">
        <v>109</v>
      </c>
      <c r="B33" s="92">
        <v>4154</v>
      </c>
      <c r="C33" s="92">
        <v>3463</v>
      </c>
      <c r="D33" s="92">
        <v>41097</v>
      </c>
      <c r="E33" s="92">
        <v>4556</v>
      </c>
      <c r="F33" s="93">
        <v>53270</v>
      </c>
    </row>
    <row r="34" spans="1:16">
      <c r="A34" s="91" t="s">
        <v>110</v>
      </c>
      <c r="B34" s="92">
        <v>2470</v>
      </c>
      <c r="C34" s="92">
        <v>-486</v>
      </c>
      <c r="D34" s="92">
        <v>-1828</v>
      </c>
      <c r="E34" s="92">
        <v>-156</v>
      </c>
      <c r="F34" s="93">
        <v>0</v>
      </c>
      <c r="H34" s="84"/>
    </row>
    <row r="35" spans="1:16">
      <c r="A35" s="91" t="s">
        <v>111</v>
      </c>
      <c r="B35" s="92">
        <v>6623</v>
      </c>
      <c r="C35" s="92">
        <v>2772</v>
      </c>
      <c r="D35" s="92">
        <v>38073</v>
      </c>
      <c r="E35" s="92">
        <v>4098</v>
      </c>
      <c r="F35" s="93">
        <v>51566</v>
      </c>
    </row>
    <row r="36" spans="1:16" ht="15.75" thickBot="1">
      <c r="A36" s="63" t="s">
        <v>112</v>
      </c>
      <c r="B36" s="106">
        <v>1</v>
      </c>
      <c r="C36" s="64">
        <v>205</v>
      </c>
      <c r="D36" s="65">
        <v>1196</v>
      </c>
      <c r="E36" s="64">
        <v>302</v>
      </c>
      <c r="F36" s="107">
        <v>1704</v>
      </c>
      <c r="M36" s="84"/>
      <c r="N36" s="84"/>
      <c r="O36" s="84"/>
      <c r="P36" s="84"/>
    </row>
    <row r="37" spans="1:16">
      <c r="A37" s="90">
        <v>2020</v>
      </c>
      <c r="B37" s="828" t="s">
        <v>88</v>
      </c>
      <c r="C37" s="828"/>
      <c r="D37" s="828"/>
      <c r="E37" s="828"/>
      <c r="F37" s="828"/>
    </row>
    <row r="38" spans="1:16">
      <c r="A38" s="91" t="s">
        <v>109</v>
      </c>
      <c r="B38" s="92">
        <v>3443</v>
      </c>
      <c r="C38" s="92">
        <v>2499</v>
      </c>
      <c r="D38" s="92">
        <v>36975</v>
      </c>
      <c r="E38" s="92">
        <v>3893</v>
      </c>
      <c r="F38" s="93">
        <v>46810</v>
      </c>
    </row>
    <row r="39" spans="1:16">
      <c r="A39" s="91" t="s">
        <v>110</v>
      </c>
      <c r="B39" s="92">
        <v>2855</v>
      </c>
      <c r="C39" s="92">
        <v>-430</v>
      </c>
      <c r="D39" s="92">
        <v>-2282</v>
      </c>
      <c r="E39" s="92">
        <v>-143</v>
      </c>
      <c r="F39" s="93">
        <v>0</v>
      </c>
    </row>
    <row r="40" spans="1:16">
      <c r="A40" s="91" t="s">
        <v>111</v>
      </c>
      <c r="B40" s="92">
        <v>5181</v>
      </c>
      <c r="C40" s="92">
        <v>2030</v>
      </c>
      <c r="D40" s="92">
        <v>35184</v>
      </c>
      <c r="E40" s="92">
        <v>3987</v>
      </c>
      <c r="F40" s="93">
        <v>46382</v>
      </c>
    </row>
    <row r="41" spans="1:16">
      <c r="A41" s="94" t="s">
        <v>112</v>
      </c>
      <c r="B41" s="95">
        <v>1117</v>
      </c>
      <c r="C41" s="95">
        <v>39</v>
      </c>
      <c r="D41" s="108">
        <v>-491</v>
      </c>
      <c r="E41" s="95">
        <v>-237</v>
      </c>
      <c r="F41" s="108">
        <v>428</v>
      </c>
      <c r="M41" s="84"/>
      <c r="N41" s="84"/>
      <c r="O41" s="84"/>
      <c r="P41" s="84"/>
    </row>
    <row r="42" spans="1:16">
      <c r="A42" s="101" t="s">
        <v>28</v>
      </c>
      <c r="B42" s="829" t="s">
        <v>113</v>
      </c>
      <c r="C42" s="829"/>
      <c r="D42" s="829"/>
      <c r="E42" s="829"/>
      <c r="F42" s="829"/>
    </row>
    <row r="43" spans="1:16">
      <c r="A43" s="91" t="s">
        <v>109</v>
      </c>
      <c r="B43" s="102">
        <f>B33*100/B38-100</f>
        <v>20.650595410978795</v>
      </c>
      <c r="C43" s="102">
        <f>C33*100/C38-100</f>
        <v>38.57543017206882</v>
      </c>
      <c r="D43" s="102">
        <f>D33*100/D38-100</f>
        <v>11.148073022312374</v>
      </c>
      <c r="E43" s="102">
        <f>E33*100/E38-100</f>
        <v>17.030567685589517</v>
      </c>
      <c r="F43" s="103">
        <f>F33*100/F38-100</f>
        <v>13.800469985045936</v>
      </c>
    </row>
    <row r="44" spans="1:16">
      <c r="A44" s="91" t="s">
        <v>110</v>
      </c>
      <c r="B44" s="102">
        <f t="shared" ref="B44:E45" si="0">B34*100/B39-100</f>
        <v>-13.485113835376538</v>
      </c>
      <c r="C44" s="102">
        <f t="shared" si="0"/>
        <v>13.023255813953483</v>
      </c>
      <c r="D44" s="102">
        <f t="shared" si="0"/>
        <v>-19.894829097283079</v>
      </c>
      <c r="E44" s="102">
        <f t="shared" si="0"/>
        <v>9.0909090909090935</v>
      </c>
      <c r="F44" s="104" t="s">
        <v>40</v>
      </c>
    </row>
    <row r="45" spans="1:16">
      <c r="A45" s="91" t="s">
        <v>111</v>
      </c>
      <c r="B45" s="102">
        <f t="shared" si="0"/>
        <v>27.83246477513994</v>
      </c>
      <c r="C45" s="102">
        <f t="shared" si="0"/>
        <v>36.551724137931046</v>
      </c>
      <c r="D45" s="102">
        <f t="shared" si="0"/>
        <v>8.2111186903137821</v>
      </c>
      <c r="E45" s="102">
        <f t="shared" si="0"/>
        <v>2.7840481565086463</v>
      </c>
      <c r="F45" s="103">
        <f>F35*100/F40-100</f>
        <v>11.176749601138368</v>
      </c>
    </row>
    <row r="46" spans="1:16" ht="15.75" thickBot="1">
      <c r="A46" s="63"/>
      <c r="B46" s="100"/>
      <c r="C46" s="64"/>
      <c r="D46" s="87"/>
      <c r="E46" s="88"/>
      <c r="F46" s="89"/>
    </row>
    <row r="47" spans="1:16">
      <c r="A47" s="81"/>
      <c r="B47" s="82"/>
      <c r="C47" s="82"/>
      <c r="D47" s="82"/>
      <c r="E47" s="82"/>
      <c r="F47" s="71"/>
    </row>
    <row r="48" spans="1:16">
      <c r="A48" s="830" t="s">
        <v>114</v>
      </c>
      <c r="B48" s="830"/>
      <c r="C48" s="830"/>
      <c r="D48" s="830"/>
      <c r="E48" s="830"/>
      <c r="F48" s="830"/>
    </row>
    <row r="49" spans="1:16">
      <c r="A49" s="73" t="s">
        <v>115</v>
      </c>
      <c r="B49" s="73"/>
      <c r="C49" s="73"/>
      <c r="D49" s="73"/>
      <c r="E49" s="73"/>
      <c r="F49" s="83"/>
    </row>
    <row r="50" spans="1:16" ht="78.75" customHeight="1">
      <c r="A50" s="834" t="s">
        <v>116</v>
      </c>
      <c r="B50" s="834"/>
      <c r="C50" s="834"/>
      <c r="D50" s="834"/>
      <c r="E50" s="834"/>
      <c r="F50" s="834"/>
    </row>
    <row r="51" spans="1:16">
      <c r="A51" s="831"/>
      <c r="B51" s="831"/>
      <c r="C51" s="831"/>
      <c r="D51" s="831"/>
      <c r="E51" s="831"/>
      <c r="F51" s="831"/>
    </row>
    <row r="52" spans="1:16">
      <c r="A52" s="832" t="s">
        <v>117</v>
      </c>
      <c r="B52" s="832"/>
      <c r="C52" s="832"/>
      <c r="D52" s="832"/>
      <c r="E52" s="832"/>
      <c r="F52" s="832"/>
    </row>
    <row r="55" spans="1:16">
      <c r="A55" s="105" t="s">
        <v>119</v>
      </c>
    </row>
    <row r="56" spans="1:16" ht="28.5" customHeight="1">
      <c r="A56" s="833" t="s">
        <v>121</v>
      </c>
      <c r="B56" s="833"/>
      <c r="C56" s="833"/>
      <c r="D56" s="833"/>
      <c r="E56" s="833"/>
      <c r="F56" s="833"/>
    </row>
    <row r="57" spans="1:16">
      <c r="A57" s="69"/>
      <c r="B57" s="70"/>
      <c r="C57" s="70"/>
      <c r="D57" s="70"/>
      <c r="E57" s="70"/>
      <c r="F57" s="71"/>
    </row>
    <row r="58" spans="1:16" ht="15.75" thickBot="1">
      <c r="A58" s="63" t="s">
        <v>100</v>
      </c>
      <c r="B58" s="826" t="s">
        <v>120</v>
      </c>
      <c r="C58" s="64"/>
      <c r="D58" s="87" t="s">
        <v>101</v>
      </c>
      <c r="E58" s="88" t="s">
        <v>102</v>
      </c>
      <c r="F58" s="89" t="s">
        <v>22</v>
      </c>
    </row>
    <row r="59" spans="1:16">
      <c r="A59" s="94" t="s">
        <v>103</v>
      </c>
      <c r="B59" s="827"/>
      <c r="C59" s="95" t="s">
        <v>105</v>
      </c>
      <c r="D59" s="96" t="s">
        <v>106</v>
      </c>
      <c r="E59" s="97" t="s">
        <v>107</v>
      </c>
      <c r="F59" s="98" t="s">
        <v>108</v>
      </c>
    </row>
    <row r="60" spans="1:16">
      <c r="A60" s="99">
        <v>2021</v>
      </c>
      <c r="B60" s="829" t="s">
        <v>88</v>
      </c>
      <c r="C60" s="829"/>
      <c r="D60" s="829"/>
      <c r="E60" s="829"/>
      <c r="F60" s="829"/>
    </row>
    <row r="61" spans="1:16">
      <c r="A61" s="91" t="s">
        <v>109</v>
      </c>
      <c r="B61" s="92">
        <v>2795</v>
      </c>
      <c r="C61" s="92">
        <v>2838</v>
      </c>
      <c r="D61" s="92">
        <v>32062</v>
      </c>
      <c r="E61" s="92">
        <v>3675</v>
      </c>
      <c r="F61" s="93">
        <v>41370</v>
      </c>
    </row>
    <row r="62" spans="1:16">
      <c r="A62" s="91" t="s">
        <v>110</v>
      </c>
      <c r="B62" s="92">
        <v>1650</v>
      </c>
      <c r="C62" s="92">
        <v>-360</v>
      </c>
      <c r="D62" s="92">
        <v>-1253</v>
      </c>
      <c r="E62" s="92">
        <v>-37</v>
      </c>
      <c r="F62" s="93">
        <v>0</v>
      </c>
    </row>
    <row r="63" spans="1:16">
      <c r="A63" s="91" t="s">
        <v>111</v>
      </c>
      <c r="B63" s="92">
        <v>4421</v>
      </c>
      <c r="C63" s="92">
        <v>2429</v>
      </c>
      <c r="D63" s="92">
        <v>29642</v>
      </c>
      <c r="E63" s="92">
        <v>3449</v>
      </c>
      <c r="F63" s="93">
        <v>39941</v>
      </c>
    </row>
    <row r="64" spans="1:16" ht="15.75" thickBot="1">
      <c r="A64" s="63" t="s">
        <v>112</v>
      </c>
      <c r="B64" s="106">
        <v>24</v>
      </c>
      <c r="C64" s="64">
        <v>49</v>
      </c>
      <c r="D64" s="65">
        <v>1167</v>
      </c>
      <c r="E64" s="64">
        <v>189</v>
      </c>
      <c r="F64" s="107">
        <v>1429</v>
      </c>
      <c r="M64" s="84"/>
      <c r="N64" s="84"/>
      <c r="O64" s="84"/>
      <c r="P64" s="84"/>
    </row>
    <row r="65" spans="1:16">
      <c r="A65" s="90">
        <v>2020</v>
      </c>
      <c r="B65" s="828" t="s">
        <v>88</v>
      </c>
      <c r="C65" s="828"/>
      <c r="D65" s="828"/>
      <c r="E65" s="828"/>
      <c r="F65" s="828"/>
    </row>
    <row r="66" spans="1:16">
      <c r="A66" s="91" t="s">
        <v>109</v>
      </c>
      <c r="B66" s="92">
        <v>2743</v>
      </c>
      <c r="C66" s="92">
        <v>2159</v>
      </c>
      <c r="D66" s="92">
        <v>27223</v>
      </c>
      <c r="E66" s="92">
        <v>2795</v>
      </c>
      <c r="F66" s="93">
        <v>34920</v>
      </c>
    </row>
    <row r="67" spans="1:16">
      <c r="A67" s="91" t="s">
        <v>110</v>
      </c>
      <c r="B67" s="92">
        <v>2031</v>
      </c>
      <c r="C67" s="92">
        <v>-262</v>
      </c>
      <c r="D67" s="92">
        <v>-1706</v>
      </c>
      <c r="E67" s="92">
        <v>-63</v>
      </c>
      <c r="F67" s="93">
        <v>0</v>
      </c>
    </row>
    <row r="68" spans="1:16">
      <c r="A68" s="91" t="s">
        <v>111</v>
      </c>
      <c r="B68" s="92">
        <v>3927</v>
      </c>
      <c r="C68" s="92">
        <v>1834</v>
      </c>
      <c r="D68" s="92">
        <v>26007</v>
      </c>
      <c r="E68" s="92">
        <v>2835</v>
      </c>
      <c r="F68" s="93">
        <v>34603</v>
      </c>
    </row>
    <row r="69" spans="1:16">
      <c r="A69" s="94" t="s">
        <v>112</v>
      </c>
      <c r="B69" s="95">
        <v>847</v>
      </c>
      <c r="C69" s="95">
        <v>63</v>
      </c>
      <c r="D69" s="108">
        <v>-490</v>
      </c>
      <c r="E69" s="95">
        <v>-103</v>
      </c>
      <c r="F69" s="108">
        <v>317</v>
      </c>
      <c r="M69" s="84"/>
      <c r="N69" s="84"/>
      <c r="O69" s="84"/>
      <c r="P69" s="84"/>
    </row>
    <row r="70" spans="1:16">
      <c r="A70" s="101" t="s">
        <v>28</v>
      </c>
      <c r="B70" s="829" t="s">
        <v>113</v>
      </c>
      <c r="C70" s="829"/>
      <c r="D70" s="829"/>
      <c r="E70" s="829"/>
      <c r="F70" s="829"/>
    </row>
    <row r="71" spans="1:16">
      <c r="A71" s="91" t="s">
        <v>109</v>
      </c>
      <c r="B71" s="102">
        <f>B61*100/B66-100</f>
        <v>1.895734597156391</v>
      </c>
      <c r="C71" s="102">
        <f>C61*100/C66-100</f>
        <v>31.449745252431683</v>
      </c>
      <c r="D71" s="102">
        <f>D61*100/D66-100</f>
        <v>17.775410498475551</v>
      </c>
      <c r="E71" s="102">
        <f>E61*100/E66-100</f>
        <v>31.484794275491936</v>
      </c>
      <c r="F71" s="103">
        <f>F61*100/F66-100</f>
        <v>18.470790378006868</v>
      </c>
    </row>
    <row r="72" spans="1:16">
      <c r="A72" s="91" t="s">
        <v>110</v>
      </c>
      <c r="B72" s="102">
        <f t="shared" ref="B72:E73" si="1">B62*100/B67-100</f>
        <v>-18.759231905465285</v>
      </c>
      <c r="C72" s="102">
        <f t="shared" si="1"/>
        <v>37.40458015267177</v>
      </c>
      <c r="D72" s="102">
        <f t="shared" si="1"/>
        <v>-26.55334114888629</v>
      </c>
      <c r="E72" s="102">
        <f t="shared" si="1"/>
        <v>-41.269841269841272</v>
      </c>
      <c r="F72" s="104" t="s">
        <v>40</v>
      </c>
    </row>
    <row r="73" spans="1:16">
      <c r="A73" s="91" t="s">
        <v>111</v>
      </c>
      <c r="B73" s="102">
        <f t="shared" si="1"/>
        <v>12.579577285459635</v>
      </c>
      <c r="C73" s="102">
        <f t="shared" si="1"/>
        <v>32.44274809160305</v>
      </c>
      <c r="D73" s="102">
        <f t="shared" si="1"/>
        <v>13.977006190640978</v>
      </c>
      <c r="E73" s="102">
        <f t="shared" si="1"/>
        <v>21.657848324514987</v>
      </c>
      <c r="F73" s="103">
        <f>F63*100/F68-100</f>
        <v>15.426408114903339</v>
      </c>
    </row>
    <row r="74" spans="1:16" ht="15.75" thickBot="1">
      <c r="A74" s="63"/>
      <c r="B74" s="100"/>
      <c r="C74" s="64"/>
      <c r="D74" s="87"/>
      <c r="E74" s="88"/>
      <c r="F74" s="89"/>
    </row>
    <row r="75" spans="1:16">
      <c r="A75" s="81"/>
      <c r="B75" s="82"/>
      <c r="C75" s="82"/>
      <c r="D75" s="82"/>
      <c r="E75" s="82"/>
      <c r="F75" s="71"/>
    </row>
    <row r="76" spans="1:16">
      <c r="A76" s="830" t="s">
        <v>114</v>
      </c>
      <c r="B76" s="830"/>
      <c r="C76" s="830"/>
      <c r="D76" s="830"/>
      <c r="E76" s="830"/>
      <c r="F76" s="830"/>
    </row>
    <row r="77" spans="1:16">
      <c r="A77" s="73" t="s">
        <v>115</v>
      </c>
      <c r="B77" s="73"/>
      <c r="C77" s="73"/>
      <c r="D77" s="73"/>
      <c r="E77" s="73"/>
      <c r="F77" s="83"/>
    </row>
    <row r="78" spans="1:16" ht="84" customHeight="1">
      <c r="A78" s="834" t="s">
        <v>116</v>
      </c>
      <c r="B78" s="834"/>
      <c r="C78" s="834"/>
      <c r="D78" s="834"/>
      <c r="E78" s="834"/>
      <c r="F78" s="834"/>
    </row>
    <row r="79" spans="1:16">
      <c r="A79" s="831"/>
      <c r="B79" s="831"/>
      <c r="C79" s="831"/>
      <c r="D79" s="831"/>
      <c r="E79" s="831"/>
      <c r="F79" s="831"/>
    </row>
    <row r="80" spans="1:16">
      <c r="A80" s="832" t="s">
        <v>117</v>
      </c>
      <c r="B80" s="832"/>
      <c r="C80" s="832"/>
      <c r="D80" s="832"/>
      <c r="E80" s="832"/>
      <c r="F80" s="832"/>
    </row>
  </sheetData>
  <mergeCells count="27">
    <mergeCell ref="A1:F1"/>
    <mergeCell ref="B5:F5"/>
    <mergeCell ref="B10:F10"/>
    <mergeCell ref="B15:F15"/>
    <mergeCell ref="A21:F21"/>
    <mergeCell ref="A78:F78"/>
    <mergeCell ref="A79:F79"/>
    <mergeCell ref="A80:F80"/>
    <mergeCell ref="A48:F48"/>
    <mergeCell ref="A50:F50"/>
    <mergeCell ref="A51:F51"/>
    <mergeCell ref="A52:F52"/>
    <mergeCell ref="A56:F56"/>
    <mergeCell ref="B60:F60"/>
    <mergeCell ref="B58:B59"/>
    <mergeCell ref="B30:B31"/>
    <mergeCell ref="B3:B4"/>
    <mergeCell ref="B65:F65"/>
    <mergeCell ref="B70:F70"/>
    <mergeCell ref="A76:F76"/>
    <mergeCell ref="A24:F24"/>
    <mergeCell ref="A25:F25"/>
    <mergeCell ref="A28:F28"/>
    <mergeCell ref="B32:F32"/>
    <mergeCell ref="B37:F37"/>
    <mergeCell ref="B42:F42"/>
    <mergeCell ref="A23:F23"/>
  </mergeCells>
  <pageMargins left="0.7" right="0.7" top="0.75" bottom="0.75" header="0.3" footer="0.3"/>
  <pageSetup paperSize="9" scale="9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164"/>
  <sheetViews>
    <sheetView zoomScaleNormal="100" workbookViewId="0">
      <selection sqref="A1:F1"/>
    </sheetView>
  </sheetViews>
  <sheetFormatPr defaultRowHeight="15"/>
  <cols>
    <col min="1" max="1" width="24.5703125" customWidth="1"/>
    <col min="2" max="2" width="13.5703125" customWidth="1"/>
    <col min="3" max="3" width="13.140625" customWidth="1"/>
    <col min="4" max="4" width="12.5703125" customWidth="1"/>
    <col min="5" max="5" width="16" customWidth="1"/>
    <col min="6" max="6" width="12" customWidth="1"/>
  </cols>
  <sheetData>
    <row r="1" spans="1:7" ht="37.5" customHeight="1">
      <c r="A1" s="756" t="s">
        <v>283</v>
      </c>
      <c r="B1" s="756"/>
      <c r="C1" s="756"/>
      <c r="D1" s="756"/>
      <c r="E1" s="756"/>
      <c r="F1" s="756"/>
    </row>
    <row r="2" spans="1:7" ht="18" customHeight="1">
      <c r="A2" s="348" t="s">
        <v>281</v>
      </c>
      <c r="B2" s="349"/>
      <c r="C2" s="349"/>
      <c r="D2" s="349"/>
    </row>
    <row r="3" spans="1:7" s="55" customFormat="1" ht="13.5" thickBot="1">
      <c r="A3" s="54" t="s">
        <v>481</v>
      </c>
    </row>
    <row r="4" spans="1:7" s="55" customFormat="1" ht="15.75" thickBot="1">
      <c r="A4" s="753" t="s">
        <v>247</v>
      </c>
      <c r="B4" s="754"/>
      <c r="C4" s="754"/>
      <c r="D4" s="754"/>
      <c r="E4" s="754"/>
      <c r="F4" s="755"/>
    </row>
    <row r="5" spans="1:7" s="55" customFormat="1" ht="15.75" thickBot="1">
      <c r="A5" s="753" t="s">
        <v>248</v>
      </c>
      <c r="B5" s="754"/>
      <c r="C5" s="754"/>
      <c r="D5" s="754"/>
      <c r="E5" s="754"/>
      <c r="F5" s="755"/>
    </row>
    <row r="6" spans="1:7" s="55" customFormat="1" ht="15.75" thickBot="1">
      <c r="A6" s="753" t="s">
        <v>267</v>
      </c>
      <c r="B6" s="754"/>
      <c r="C6" s="754"/>
      <c r="D6" s="754"/>
      <c r="E6" s="754"/>
      <c r="F6" s="755"/>
    </row>
    <row r="7" spans="1:7">
      <c r="A7" s="357" t="s">
        <v>100</v>
      </c>
      <c r="B7" s="358" t="s">
        <v>101</v>
      </c>
      <c r="C7" s="359"/>
      <c r="D7" s="358" t="s">
        <v>101</v>
      </c>
      <c r="E7" s="358" t="s">
        <v>102</v>
      </c>
      <c r="F7" s="360" t="s">
        <v>22</v>
      </c>
    </row>
    <row r="8" spans="1:7">
      <c r="A8" s="361" t="s">
        <v>103</v>
      </c>
      <c r="B8" s="362" t="s">
        <v>104</v>
      </c>
      <c r="C8" s="362" t="s">
        <v>105</v>
      </c>
      <c r="D8" s="362" t="s">
        <v>106</v>
      </c>
      <c r="E8" s="362" t="s">
        <v>107</v>
      </c>
      <c r="F8" s="363" t="s">
        <v>108</v>
      </c>
    </row>
    <row r="9" spans="1:7">
      <c r="A9" s="354">
        <v>2022</v>
      </c>
      <c r="B9" s="835" t="s">
        <v>88</v>
      </c>
      <c r="C9" s="835"/>
      <c r="D9" s="835"/>
      <c r="E9" s="835"/>
      <c r="F9" s="836"/>
    </row>
    <row r="10" spans="1:7">
      <c r="A10" s="355" t="s">
        <v>109</v>
      </c>
      <c r="B10" s="74">
        <v>7857</v>
      </c>
      <c r="C10" s="74">
        <v>6579</v>
      </c>
      <c r="D10" s="74">
        <v>80612</v>
      </c>
      <c r="E10" s="74">
        <v>8646</v>
      </c>
      <c r="F10" s="356">
        <v>103694</v>
      </c>
      <c r="G10" s="84"/>
    </row>
    <row r="11" spans="1:7">
      <c r="A11" s="355" t="s">
        <v>110</v>
      </c>
      <c r="B11" s="74">
        <v>6179</v>
      </c>
      <c r="C11" s="74">
        <v>-921</v>
      </c>
      <c r="D11" s="74">
        <v>-5007</v>
      </c>
      <c r="E11" s="74">
        <v>-251</v>
      </c>
      <c r="F11" s="356">
        <f>SUM(B11:E11)</f>
        <v>0</v>
      </c>
      <c r="G11" s="84"/>
    </row>
    <row r="12" spans="1:7">
      <c r="A12" s="355" t="s">
        <v>111</v>
      </c>
      <c r="B12" s="74">
        <v>12250</v>
      </c>
      <c r="C12" s="74">
        <v>5362</v>
      </c>
      <c r="D12" s="74">
        <v>76219</v>
      </c>
      <c r="E12" s="74">
        <v>8253</v>
      </c>
      <c r="F12" s="356">
        <v>102084</v>
      </c>
      <c r="G12" s="84"/>
    </row>
    <row r="13" spans="1:7">
      <c r="A13" s="364" t="s">
        <v>112</v>
      </c>
      <c r="B13" s="365">
        <f t="shared" ref="B13:F13" si="0">B10+B11-B12</f>
        <v>1786</v>
      </c>
      <c r="C13" s="365">
        <f t="shared" si="0"/>
        <v>296</v>
      </c>
      <c r="D13" s="365">
        <f t="shared" si="0"/>
        <v>-614</v>
      </c>
      <c r="E13" s="365">
        <f t="shared" si="0"/>
        <v>142</v>
      </c>
      <c r="F13" s="366">
        <f t="shared" si="0"/>
        <v>1610</v>
      </c>
      <c r="G13" s="84"/>
    </row>
    <row r="14" spans="1:7">
      <c r="A14" s="354">
        <v>2021</v>
      </c>
      <c r="B14" s="835" t="s">
        <v>88</v>
      </c>
      <c r="C14" s="835"/>
      <c r="D14" s="835"/>
      <c r="E14" s="835"/>
      <c r="F14" s="836"/>
    </row>
    <row r="15" spans="1:7">
      <c r="A15" s="355" t="s">
        <v>109</v>
      </c>
      <c r="B15" s="74">
        <v>6980</v>
      </c>
      <c r="C15" s="74">
        <v>6300</v>
      </c>
      <c r="D15" s="74">
        <v>73197</v>
      </c>
      <c r="E15" s="74">
        <v>8232</v>
      </c>
      <c r="F15" s="356">
        <v>94709</v>
      </c>
      <c r="G15" s="84"/>
    </row>
    <row r="16" spans="1:7">
      <c r="A16" s="355" t="s">
        <v>110</v>
      </c>
      <c r="B16" s="74">
        <v>4035</v>
      </c>
      <c r="C16" s="74">
        <v>-754</v>
      </c>
      <c r="D16" s="74">
        <v>-3087</v>
      </c>
      <c r="E16" s="74">
        <v>-194</v>
      </c>
      <c r="F16" s="356">
        <f>SUM(B16:E16)</f>
        <v>0</v>
      </c>
      <c r="G16" s="84"/>
    </row>
    <row r="17" spans="1:7">
      <c r="A17" s="355" t="s">
        <v>111</v>
      </c>
      <c r="B17" s="74">
        <v>11071</v>
      </c>
      <c r="C17" s="74">
        <v>5203</v>
      </c>
      <c r="D17" s="74">
        <v>67643</v>
      </c>
      <c r="E17" s="74">
        <v>7540</v>
      </c>
      <c r="F17" s="356">
        <v>91457</v>
      </c>
      <c r="G17" s="84"/>
    </row>
    <row r="18" spans="1:7">
      <c r="A18" s="364" t="s">
        <v>112</v>
      </c>
      <c r="B18" s="365">
        <f>B15+B16-B17</f>
        <v>-56</v>
      </c>
      <c r="C18" s="365">
        <f t="shared" ref="C18:F18" si="1">C15+C16-C17</f>
        <v>343</v>
      </c>
      <c r="D18" s="365">
        <f t="shared" si="1"/>
        <v>2467</v>
      </c>
      <c r="E18" s="365">
        <f t="shared" si="1"/>
        <v>498</v>
      </c>
      <c r="F18" s="366">
        <f t="shared" si="1"/>
        <v>3252</v>
      </c>
      <c r="G18" s="84"/>
    </row>
    <row r="19" spans="1:7">
      <c r="A19" s="354">
        <v>2020</v>
      </c>
      <c r="B19" s="835" t="s">
        <v>88</v>
      </c>
      <c r="C19" s="835"/>
      <c r="D19" s="835"/>
      <c r="E19" s="835"/>
      <c r="F19" s="836"/>
      <c r="G19" s="84"/>
    </row>
    <row r="20" spans="1:7">
      <c r="A20" s="355" t="s">
        <v>109</v>
      </c>
      <c r="B20" s="74">
        <v>6194</v>
      </c>
      <c r="C20" s="74">
        <v>4658</v>
      </c>
      <c r="D20" s="74">
        <v>64193</v>
      </c>
      <c r="E20" s="74">
        <v>6688</v>
      </c>
      <c r="F20" s="356">
        <v>81733</v>
      </c>
      <c r="G20" s="84"/>
    </row>
    <row r="21" spans="1:7">
      <c r="A21" s="355" t="s">
        <v>110</v>
      </c>
      <c r="B21" s="74">
        <v>4808</v>
      </c>
      <c r="C21" s="74">
        <v>-616</v>
      </c>
      <c r="D21" s="74">
        <v>-3986</v>
      </c>
      <c r="E21" s="74">
        <v>-206</v>
      </c>
      <c r="F21" s="356">
        <f>SUM(B21:E21)</f>
        <v>0</v>
      </c>
      <c r="G21" s="84"/>
    </row>
    <row r="22" spans="1:7">
      <c r="A22" s="355" t="s">
        <v>111</v>
      </c>
      <c r="B22" s="74">
        <v>9105</v>
      </c>
      <c r="C22" s="74">
        <v>3863</v>
      </c>
      <c r="D22" s="74">
        <v>61181</v>
      </c>
      <c r="E22" s="74">
        <v>6819</v>
      </c>
      <c r="F22" s="356">
        <v>80968</v>
      </c>
      <c r="G22" s="84"/>
    </row>
    <row r="23" spans="1:7">
      <c r="A23" s="364" t="s">
        <v>112</v>
      </c>
      <c r="B23" s="365">
        <f>B20+B21-B22</f>
        <v>1897</v>
      </c>
      <c r="C23" s="365">
        <f t="shared" ref="C23:F23" si="2">C20+C21-C22</f>
        <v>179</v>
      </c>
      <c r="D23" s="365">
        <f t="shared" si="2"/>
        <v>-974</v>
      </c>
      <c r="E23" s="365">
        <f t="shared" si="2"/>
        <v>-337</v>
      </c>
      <c r="F23" s="366">
        <f t="shared" si="2"/>
        <v>765</v>
      </c>
      <c r="G23" s="84"/>
    </row>
    <row r="24" spans="1:7">
      <c r="A24" s="354">
        <v>2019</v>
      </c>
      <c r="B24" s="835" t="s">
        <v>88</v>
      </c>
      <c r="C24" s="835"/>
      <c r="D24" s="835"/>
      <c r="E24" s="835"/>
      <c r="F24" s="836"/>
    </row>
    <row r="25" spans="1:7">
      <c r="A25" s="355" t="s">
        <v>109</v>
      </c>
      <c r="B25" s="74">
        <v>7342</v>
      </c>
      <c r="C25" s="74">
        <v>6452</v>
      </c>
      <c r="D25" s="74">
        <v>78706</v>
      </c>
      <c r="E25" s="74">
        <v>9011</v>
      </c>
      <c r="F25" s="356">
        <v>101511</v>
      </c>
      <c r="G25" s="84"/>
    </row>
    <row r="26" spans="1:7">
      <c r="A26" s="355" t="s">
        <v>110</v>
      </c>
      <c r="B26" s="74">
        <v>5799</v>
      </c>
      <c r="C26" s="74">
        <v>-485</v>
      </c>
      <c r="D26" s="74">
        <v>-5147</v>
      </c>
      <c r="E26" s="74">
        <v>-167</v>
      </c>
      <c r="F26" s="356">
        <f>SUM(B26:E26)</f>
        <v>0</v>
      </c>
      <c r="G26" s="84"/>
    </row>
    <row r="27" spans="1:7">
      <c r="A27" s="355" t="s">
        <v>111</v>
      </c>
      <c r="B27" s="74">
        <v>10463</v>
      </c>
      <c r="C27" s="74">
        <v>5317</v>
      </c>
      <c r="D27" s="74">
        <v>74594</v>
      </c>
      <c r="E27" s="74">
        <v>9242</v>
      </c>
      <c r="F27" s="356">
        <v>99616</v>
      </c>
      <c r="G27" s="84"/>
    </row>
    <row r="28" spans="1:7">
      <c r="A28" s="364" t="s">
        <v>112</v>
      </c>
      <c r="B28" s="365">
        <f>B25+B26-B27</f>
        <v>2678</v>
      </c>
      <c r="C28" s="365">
        <f t="shared" ref="C28:F28" si="3">C25+C26-C27</f>
        <v>650</v>
      </c>
      <c r="D28" s="365">
        <f t="shared" si="3"/>
        <v>-1035</v>
      </c>
      <c r="E28" s="365">
        <f t="shared" si="3"/>
        <v>-398</v>
      </c>
      <c r="F28" s="366">
        <f t="shared" si="3"/>
        <v>1895</v>
      </c>
      <c r="G28" s="84"/>
    </row>
    <row r="29" spans="1:7">
      <c r="A29" s="354">
        <v>2018</v>
      </c>
      <c r="B29" s="835" t="s">
        <v>88</v>
      </c>
      <c r="C29" s="835"/>
      <c r="D29" s="835"/>
      <c r="E29" s="835"/>
      <c r="F29" s="836"/>
    </row>
    <row r="30" spans="1:7">
      <c r="A30" s="355" t="s">
        <v>109</v>
      </c>
      <c r="B30" s="74">
        <v>6302</v>
      </c>
      <c r="C30" s="74">
        <v>6230</v>
      </c>
      <c r="D30" s="74">
        <v>79074</v>
      </c>
      <c r="E30" s="74">
        <v>11957</v>
      </c>
      <c r="F30" s="356">
        <v>103563</v>
      </c>
      <c r="G30" s="84"/>
    </row>
    <row r="31" spans="1:7">
      <c r="A31" s="355" t="s">
        <v>110</v>
      </c>
      <c r="B31" s="74">
        <v>4189</v>
      </c>
      <c r="C31" s="74">
        <v>-345</v>
      </c>
      <c r="D31" s="74">
        <v>-3584</v>
      </c>
      <c r="E31" s="74">
        <v>-260</v>
      </c>
      <c r="F31" s="356">
        <f>SUM(B31:E31)</f>
        <v>0</v>
      </c>
      <c r="G31" s="84"/>
    </row>
    <row r="32" spans="1:7">
      <c r="A32" s="355" t="s">
        <v>111</v>
      </c>
      <c r="B32" s="74">
        <v>9814</v>
      </c>
      <c r="C32" s="74">
        <v>4964</v>
      </c>
      <c r="D32" s="74">
        <v>74914</v>
      </c>
      <c r="E32" s="74">
        <v>11826</v>
      </c>
      <c r="F32" s="356">
        <v>101518</v>
      </c>
      <c r="G32" s="84"/>
    </row>
    <row r="33" spans="1:7" ht="15.75" thickBot="1">
      <c r="A33" s="367" t="s">
        <v>112</v>
      </c>
      <c r="B33" s="368">
        <f>B30+B31-B32</f>
        <v>677</v>
      </c>
      <c r="C33" s="368">
        <f t="shared" ref="C33:F33" si="4">C30+C31-C32</f>
        <v>921</v>
      </c>
      <c r="D33" s="368">
        <f t="shared" si="4"/>
        <v>576</v>
      </c>
      <c r="E33" s="368">
        <f t="shared" si="4"/>
        <v>-129</v>
      </c>
      <c r="F33" s="369">
        <f t="shared" si="4"/>
        <v>2045</v>
      </c>
      <c r="G33" s="84"/>
    </row>
    <row r="34" spans="1:7">
      <c r="A34" s="351"/>
      <c r="B34" s="352"/>
      <c r="C34" s="352"/>
      <c r="D34" s="352"/>
      <c r="E34" s="352"/>
      <c r="F34" s="353"/>
    </row>
    <row r="35" spans="1:7">
      <c r="A35" s="837" t="s">
        <v>114</v>
      </c>
      <c r="B35" s="837"/>
      <c r="C35" s="837"/>
      <c r="D35" s="837"/>
      <c r="E35" s="837"/>
      <c r="F35" s="837"/>
    </row>
    <row r="36" spans="1:7">
      <c r="A36" s="837" t="s">
        <v>115</v>
      </c>
      <c r="B36" s="837"/>
      <c r="C36" s="837"/>
      <c r="D36" s="837"/>
      <c r="E36" s="837"/>
      <c r="F36" s="837"/>
    </row>
    <row r="37" spans="1:7" ht="77.25" customHeight="1">
      <c r="A37" s="838" t="s">
        <v>116</v>
      </c>
      <c r="B37" s="838"/>
      <c r="C37" s="838"/>
      <c r="D37" s="838"/>
      <c r="E37" s="838"/>
      <c r="F37" s="838"/>
    </row>
    <row r="38" spans="1:7">
      <c r="A38" s="350"/>
      <c r="B38" s="350"/>
      <c r="C38" s="350"/>
      <c r="D38" s="350"/>
    </row>
    <row r="39" spans="1:7">
      <c r="A39" s="839" t="s">
        <v>282</v>
      </c>
      <c r="B39" s="839"/>
      <c r="C39" s="839"/>
      <c r="D39" s="839"/>
      <c r="E39" s="839"/>
      <c r="F39" s="839"/>
      <c r="G39" s="839"/>
    </row>
    <row r="42" spans="1:7" ht="35.25" customHeight="1">
      <c r="A42" s="756" t="s">
        <v>283</v>
      </c>
      <c r="B42" s="756"/>
      <c r="C42" s="756"/>
      <c r="D42" s="756"/>
      <c r="E42" s="756"/>
      <c r="F42" s="756"/>
    </row>
    <row r="43" spans="1:7" ht="18" customHeight="1">
      <c r="A43" s="348" t="s">
        <v>281</v>
      </c>
      <c r="B43" s="349"/>
      <c r="C43" s="349"/>
      <c r="D43" s="349"/>
    </row>
    <row r="44" spans="1:7">
      <c r="A44" s="370" t="s">
        <v>118</v>
      </c>
      <c r="B44" s="349"/>
      <c r="C44" s="349"/>
      <c r="D44" s="349"/>
    </row>
    <row r="45" spans="1:7" s="55" customFormat="1" ht="13.5" thickBot="1">
      <c r="A45" s="54" t="s">
        <v>481</v>
      </c>
    </row>
    <row r="46" spans="1:7" s="55" customFormat="1" ht="15.75" thickBot="1">
      <c r="A46" s="753" t="s">
        <v>247</v>
      </c>
      <c r="B46" s="754"/>
      <c r="C46" s="754"/>
      <c r="D46" s="754"/>
      <c r="E46" s="754"/>
      <c r="F46" s="755"/>
    </row>
    <row r="47" spans="1:7" s="55" customFormat="1" ht="15.75" thickBot="1">
      <c r="A47" s="753" t="s">
        <v>248</v>
      </c>
      <c r="B47" s="754"/>
      <c r="C47" s="754"/>
      <c r="D47" s="754"/>
      <c r="E47" s="754"/>
      <c r="F47" s="755"/>
    </row>
    <row r="48" spans="1:7" s="55" customFormat="1" ht="15.75" thickBot="1">
      <c r="A48" s="753" t="s">
        <v>267</v>
      </c>
      <c r="B48" s="754"/>
      <c r="C48" s="754"/>
      <c r="D48" s="754"/>
      <c r="E48" s="754"/>
      <c r="F48" s="755"/>
    </row>
    <row r="49" spans="1:7">
      <c r="A49" s="357" t="s">
        <v>100</v>
      </c>
      <c r="B49" s="358" t="s">
        <v>101</v>
      </c>
      <c r="C49" s="359"/>
      <c r="D49" s="358" t="s">
        <v>101</v>
      </c>
      <c r="E49" s="358" t="s">
        <v>102</v>
      </c>
      <c r="F49" s="360" t="s">
        <v>22</v>
      </c>
    </row>
    <row r="50" spans="1:7">
      <c r="A50" s="361" t="s">
        <v>103</v>
      </c>
      <c r="B50" s="362" t="s">
        <v>104</v>
      </c>
      <c r="C50" s="362" t="s">
        <v>105</v>
      </c>
      <c r="D50" s="362" t="s">
        <v>106</v>
      </c>
      <c r="E50" s="362" t="s">
        <v>107</v>
      </c>
      <c r="F50" s="363" t="s">
        <v>108</v>
      </c>
    </row>
    <row r="51" spans="1:7">
      <c r="A51" s="354">
        <v>2022</v>
      </c>
      <c r="B51" s="835" t="s">
        <v>88</v>
      </c>
      <c r="C51" s="835"/>
      <c r="D51" s="835"/>
      <c r="E51" s="835"/>
      <c r="F51" s="836"/>
    </row>
    <row r="52" spans="1:7">
      <c r="A52" s="355" t="s">
        <v>109</v>
      </c>
      <c r="B52" s="74">
        <v>4663</v>
      </c>
      <c r="C52" s="74">
        <v>3741</v>
      </c>
      <c r="D52" s="74">
        <v>44629</v>
      </c>
      <c r="E52" s="74">
        <v>4405</v>
      </c>
      <c r="F52" s="356">
        <v>57438</v>
      </c>
    </row>
    <row r="53" spans="1:7">
      <c r="A53" s="355" t="s">
        <v>110</v>
      </c>
      <c r="B53" s="74">
        <v>3416</v>
      </c>
      <c r="C53" s="74">
        <v>-504</v>
      </c>
      <c r="D53" s="74">
        <v>-2717</v>
      </c>
      <c r="E53" s="74">
        <v>-195</v>
      </c>
      <c r="F53" s="356">
        <f>SUM(B53:E53)</f>
        <v>0</v>
      </c>
    </row>
    <row r="54" spans="1:7">
      <c r="A54" s="355" t="s">
        <v>111</v>
      </c>
      <c r="B54" s="74">
        <v>7307</v>
      </c>
      <c r="C54" s="74">
        <v>2995</v>
      </c>
      <c r="D54" s="74">
        <v>42147</v>
      </c>
      <c r="E54" s="74">
        <v>4174</v>
      </c>
      <c r="F54" s="356">
        <v>56623</v>
      </c>
    </row>
    <row r="55" spans="1:7">
      <c r="A55" s="364" t="s">
        <v>112</v>
      </c>
      <c r="B55" s="365">
        <f>B52+B53-B54</f>
        <v>772</v>
      </c>
      <c r="C55" s="365">
        <f t="shared" ref="C55:F55" si="5">C52+C53-C54</f>
        <v>242</v>
      </c>
      <c r="D55" s="365">
        <f t="shared" si="5"/>
        <v>-235</v>
      </c>
      <c r="E55" s="365">
        <f t="shared" si="5"/>
        <v>36</v>
      </c>
      <c r="F55" s="366">
        <f t="shared" si="5"/>
        <v>815</v>
      </c>
      <c r="G55" s="84"/>
    </row>
    <row r="56" spans="1:7">
      <c r="A56" s="354">
        <v>2021</v>
      </c>
      <c r="B56" s="835" t="s">
        <v>88</v>
      </c>
      <c r="C56" s="835"/>
      <c r="D56" s="835"/>
      <c r="E56" s="835"/>
      <c r="F56" s="836"/>
    </row>
    <row r="57" spans="1:7">
      <c r="A57" s="355" t="s">
        <v>109</v>
      </c>
      <c r="B57" s="74">
        <v>4176</v>
      </c>
      <c r="C57" s="74">
        <v>3462</v>
      </c>
      <c r="D57" s="74">
        <v>41113</v>
      </c>
      <c r="E57" s="74">
        <v>4556</v>
      </c>
      <c r="F57" s="356">
        <v>53307</v>
      </c>
    </row>
    <row r="58" spans="1:7">
      <c r="A58" s="355" t="s">
        <v>110</v>
      </c>
      <c r="B58" s="74">
        <v>2428</v>
      </c>
      <c r="C58" s="74">
        <v>-439</v>
      </c>
      <c r="D58" s="74">
        <v>-1832</v>
      </c>
      <c r="E58" s="74">
        <v>-157</v>
      </c>
      <c r="F58" s="356">
        <f>SUM(B58:E58)</f>
        <v>0</v>
      </c>
    </row>
    <row r="59" spans="1:7">
      <c r="A59" s="355" t="s">
        <v>111</v>
      </c>
      <c r="B59" s="74">
        <v>6631</v>
      </c>
      <c r="C59" s="74">
        <v>2774</v>
      </c>
      <c r="D59" s="74">
        <v>38018</v>
      </c>
      <c r="E59" s="74">
        <v>4093</v>
      </c>
      <c r="F59" s="356">
        <v>51516</v>
      </c>
    </row>
    <row r="60" spans="1:7">
      <c r="A60" s="364" t="s">
        <v>112</v>
      </c>
      <c r="B60" s="365">
        <f>B57+B58-B59</f>
        <v>-27</v>
      </c>
      <c r="C60" s="365">
        <f t="shared" ref="C60:F60" si="6">C57+C58-C59</f>
        <v>249</v>
      </c>
      <c r="D60" s="365">
        <f t="shared" si="6"/>
        <v>1263</v>
      </c>
      <c r="E60" s="365">
        <f t="shared" si="6"/>
        <v>306</v>
      </c>
      <c r="F60" s="366">
        <f t="shared" si="6"/>
        <v>1791</v>
      </c>
      <c r="G60" s="84"/>
    </row>
    <row r="61" spans="1:7">
      <c r="A61" s="354">
        <v>2020</v>
      </c>
      <c r="B61" s="835" t="s">
        <v>88</v>
      </c>
      <c r="C61" s="835"/>
      <c r="D61" s="835"/>
      <c r="E61" s="835"/>
      <c r="F61" s="836"/>
    </row>
    <row r="62" spans="1:7">
      <c r="A62" s="355" t="s">
        <v>109</v>
      </c>
      <c r="B62" s="74">
        <v>3450</v>
      </c>
      <c r="C62" s="74">
        <v>2499</v>
      </c>
      <c r="D62" s="74">
        <v>36972</v>
      </c>
      <c r="E62" s="74">
        <v>3893</v>
      </c>
      <c r="F62" s="356">
        <v>46814</v>
      </c>
    </row>
    <row r="63" spans="1:7">
      <c r="A63" s="355" t="s">
        <v>110</v>
      </c>
      <c r="B63" s="74">
        <v>2801</v>
      </c>
      <c r="C63" s="74">
        <v>-378</v>
      </c>
      <c r="D63" s="74">
        <v>-2280</v>
      </c>
      <c r="E63" s="74">
        <v>-143</v>
      </c>
      <c r="F63" s="356">
        <f>SUM(B63:E63)</f>
        <v>0</v>
      </c>
    </row>
    <row r="64" spans="1:7">
      <c r="A64" s="355" t="s">
        <v>111</v>
      </c>
      <c r="B64" s="74">
        <v>5180</v>
      </c>
      <c r="C64" s="74">
        <v>2029</v>
      </c>
      <c r="D64" s="74">
        <v>35175</v>
      </c>
      <c r="E64" s="74">
        <v>3985</v>
      </c>
      <c r="F64" s="356">
        <v>46369</v>
      </c>
    </row>
    <row r="65" spans="1:7">
      <c r="A65" s="364" t="s">
        <v>112</v>
      </c>
      <c r="B65" s="365">
        <f>B62+B63-B64</f>
        <v>1071</v>
      </c>
      <c r="C65" s="365">
        <f t="shared" ref="C65:F65" si="7">C62+C63-C64</f>
        <v>92</v>
      </c>
      <c r="D65" s="365">
        <f t="shared" si="7"/>
        <v>-483</v>
      </c>
      <c r="E65" s="365">
        <f t="shared" si="7"/>
        <v>-235</v>
      </c>
      <c r="F65" s="366">
        <f t="shared" si="7"/>
        <v>445</v>
      </c>
      <c r="G65" s="84"/>
    </row>
    <row r="66" spans="1:7">
      <c r="A66" s="354">
        <v>2019</v>
      </c>
      <c r="B66" s="835" t="s">
        <v>88</v>
      </c>
      <c r="C66" s="835"/>
      <c r="D66" s="835"/>
      <c r="E66" s="835"/>
      <c r="F66" s="836"/>
    </row>
    <row r="67" spans="1:7">
      <c r="A67" s="355" t="s">
        <v>109</v>
      </c>
      <c r="B67" s="74">
        <v>4546</v>
      </c>
      <c r="C67" s="74">
        <v>3494</v>
      </c>
      <c r="D67" s="74">
        <v>45051</v>
      </c>
      <c r="E67" s="74">
        <v>5050</v>
      </c>
      <c r="F67" s="356">
        <v>58141</v>
      </c>
    </row>
    <row r="68" spans="1:7">
      <c r="A68" s="355" t="s">
        <v>110</v>
      </c>
      <c r="B68" s="74">
        <v>3261</v>
      </c>
      <c r="C68" s="74">
        <v>-272</v>
      </c>
      <c r="D68" s="74">
        <v>-2865</v>
      </c>
      <c r="E68" s="74">
        <v>-124</v>
      </c>
      <c r="F68" s="356">
        <f>SUM(B68:E68)</f>
        <v>0</v>
      </c>
    </row>
    <row r="69" spans="1:7">
      <c r="A69" s="355" t="s">
        <v>111</v>
      </c>
      <c r="B69" s="74">
        <v>6372</v>
      </c>
      <c r="C69" s="74">
        <v>2812</v>
      </c>
      <c r="D69" s="74">
        <v>42611</v>
      </c>
      <c r="E69" s="74">
        <v>5249</v>
      </c>
      <c r="F69" s="356">
        <v>57044</v>
      </c>
    </row>
    <row r="70" spans="1:7">
      <c r="A70" s="364" t="s">
        <v>112</v>
      </c>
      <c r="B70" s="365">
        <f>B67+B68-B69</f>
        <v>1435</v>
      </c>
      <c r="C70" s="365">
        <f t="shared" ref="C70:F70" si="8">C67+C68-C69</f>
        <v>410</v>
      </c>
      <c r="D70" s="365">
        <f t="shared" si="8"/>
        <v>-425</v>
      </c>
      <c r="E70" s="365">
        <f t="shared" si="8"/>
        <v>-323</v>
      </c>
      <c r="F70" s="366">
        <f t="shared" si="8"/>
        <v>1097</v>
      </c>
      <c r="G70" s="84"/>
    </row>
    <row r="71" spans="1:7">
      <c r="A71" s="354">
        <v>2018</v>
      </c>
      <c r="B71" s="835" t="s">
        <v>88</v>
      </c>
      <c r="C71" s="835"/>
      <c r="D71" s="835"/>
      <c r="E71" s="835"/>
      <c r="F71" s="836"/>
    </row>
    <row r="72" spans="1:7">
      <c r="A72" s="355" t="s">
        <v>109</v>
      </c>
      <c r="B72" s="74">
        <v>3854</v>
      </c>
      <c r="C72" s="74">
        <v>3310</v>
      </c>
      <c r="D72" s="74">
        <v>44892</v>
      </c>
      <c r="E72" s="74">
        <v>6916</v>
      </c>
      <c r="F72" s="356">
        <v>58972</v>
      </c>
    </row>
    <row r="73" spans="1:7">
      <c r="A73" s="355" t="s">
        <v>110</v>
      </c>
      <c r="B73" s="74">
        <v>2544</v>
      </c>
      <c r="C73" s="74">
        <v>-192</v>
      </c>
      <c r="D73" s="74">
        <v>-2124</v>
      </c>
      <c r="E73" s="74">
        <v>-228</v>
      </c>
      <c r="F73" s="356">
        <f>SUM(B73:E73)</f>
        <v>0</v>
      </c>
    </row>
    <row r="74" spans="1:7">
      <c r="A74" s="355" t="s">
        <v>111</v>
      </c>
      <c r="B74" s="74">
        <v>5976</v>
      </c>
      <c r="C74" s="74">
        <v>2552</v>
      </c>
      <c r="D74" s="74">
        <v>42482</v>
      </c>
      <c r="E74" s="74">
        <v>6725</v>
      </c>
      <c r="F74" s="356">
        <v>57735</v>
      </c>
    </row>
    <row r="75" spans="1:7" ht="15.75" thickBot="1">
      <c r="A75" s="367" t="s">
        <v>112</v>
      </c>
      <c r="B75" s="368">
        <f>B72+B73-B74</f>
        <v>422</v>
      </c>
      <c r="C75" s="368">
        <f t="shared" ref="C75:F75" si="9">C72+C73-C74</f>
        <v>566</v>
      </c>
      <c r="D75" s="368">
        <f t="shared" si="9"/>
        <v>286</v>
      </c>
      <c r="E75" s="368">
        <f t="shared" si="9"/>
        <v>-37</v>
      </c>
      <c r="F75" s="369">
        <f t="shared" si="9"/>
        <v>1237</v>
      </c>
      <c r="G75" s="84"/>
    </row>
    <row r="76" spans="1:7">
      <c r="A76" s="351"/>
      <c r="B76" s="352"/>
      <c r="C76" s="352"/>
      <c r="D76" s="352"/>
      <c r="E76" s="352"/>
      <c r="F76" s="353"/>
    </row>
    <row r="77" spans="1:7">
      <c r="A77" s="837" t="s">
        <v>114</v>
      </c>
      <c r="B77" s="837"/>
      <c r="C77" s="837"/>
      <c r="D77" s="837"/>
      <c r="E77" s="837"/>
      <c r="F77" s="837"/>
    </row>
    <row r="78" spans="1:7">
      <c r="A78" s="837" t="s">
        <v>115</v>
      </c>
      <c r="B78" s="837"/>
      <c r="C78" s="837"/>
      <c r="D78" s="837"/>
      <c r="E78" s="837"/>
      <c r="F78" s="837"/>
    </row>
    <row r="79" spans="1:7" ht="77.25" customHeight="1">
      <c r="A79" s="838" t="s">
        <v>116</v>
      </c>
      <c r="B79" s="838"/>
      <c r="C79" s="838"/>
      <c r="D79" s="838"/>
      <c r="E79" s="838"/>
      <c r="F79" s="838"/>
    </row>
    <row r="80" spans="1:7">
      <c r="A80" s="350"/>
      <c r="B80" s="350"/>
      <c r="C80" s="350"/>
      <c r="D80" s="350"/>
    </row>
    <row r="81" spans="1:7">
      <c r="A81" s="839" t="s">
        <v>282</v>
      </c>
      <c r="B81" s="839"/>
      <c r="C81" s="839"/>
      <c r="D81" s="839"/>
      <c r="E81" s="839"/>
      <c r="F81" s="839"/>
      <c r="G81" s="839"/>
    </row>
    <row r="84" spans="1:7" ht="35.25" customHeight="1">
      <c r="A84" s="756" t="s">
        <v>283</v>
      </c>
      <c r="B84" s="756"/>
      <c r="C84" s="756"/>
      <c r="D84" s="756"/>
      <c r="E84" s="756"/>
      <c r="F84" s="756"/>
    </row>
    <row r="85" spans="1:7">
      <c r="A85" s="348" t="s">
        <v>281</v>
      </c>
      <c r="B85" s="349"/>
      <c r="C85" s="349"/>
      <c r="D85" s="349"/>
    </row>
    <row r="86" spans="1:7">
      <c r="A86" s="370" t="s">
        <v>119</v>
      </c>
      <c r="B86" s="349"/>
      <c r="C86" s="349"/>
      <c r="D86" s="349"/>
    </row>
    <row r="87" spans="1:7" s="55" customFormat="1" ht="13.5" thickBot="1">
      <c r="A87" s="54" t="s">
        <v>481</v>
      </c>
    </row>
    <row r="88" spans="1:7" s="55" customFormat="1" ht="15.75" thickBot="1">
      <c r="A88" s="753" t="s">
        <v>247</v>
      </c>
      <c r="B88" s="754"/>
      <c r="C88" s="754"/>
      <c r="D88" s="754"/>
      <c r="E88" s="754"/>
      <c r="F88" s="755"/>
    </row>
    <row r="89" spans="1:7" s="55" customFormat="1" ht="15.75" thickBot="1">
      <c r="A89" s="753" t="s">
        <v>248</v>
      </c>
      <c r="B89" s="754"/>
      <c r="C89" s="754"/>
      <c r="D89" s="754"/>
      <c r="E89" s="754"/>
      <c r="F89" s="755"/>
    </row>
    <row r="90" spans="1:7" s="55" customFormat="1" ht="15.75" thickBot="1">
      <c r="A90" s="753" t="s">
        <v>267</v>
      </c>
      <c r="B90" s="754"/>
      <c r="C90" s="754"/>
      <c r="D90" s="754"/>
      <c r="E90" s="754"/>
      <c r="F90" s="755"/>
    </row>
    <row r="91" spans="1:7">
      <c r="A91" s="357" t="s">
        <v>100</v>
      </c>
      <c r="B91" s="358" t="s">
        <v>101</v>
      </c>
      <c r="C91" s="359"/>
      <c r="D91" s="358" t="s">
        <v>101</v>
      </c>
      <c r="E91" s="358" t="s">
        <v>102</v>
      </c>
      <c r="F91" s="360" t="s">
        <v>22</v>
      </c>
    </row>
    <row r="92" spans="1:7">
      <c r="A92" s="361" t="s">
        <v>103</v>
      </c>
      <c r="B92" s="362" t="s">
        <v>104</v>
      </c>
      <c r="C92" s="362" t="s">
        <v>105</v>
      </c>
      <c r="D92" s="362" t="s">
        <v>106</v>
      </c>
      <c r="E92" s="362" t="s">
        <v>107</v>
      </c>
      <c r="F92" s="363" t="s">
        <v>108</v>
      </c>
    </row>
    <row r="93" spans="1:7">
      <c r="A93" s="354">
        <v>2022</v>
      </c>
      <c r="B93" s="835" t="s">
        <v>88</v>
      </c>
      <c r="C93" s="835"/>
      <c r="D93" s="835"/>
      <c r="E93" s="835"/>
      <c r="F93" s="836"/>
    </row>
    <row r="94" spans="1:7">
      <c r="A94" s="355" t="s">
        <v>109</v>
      </c>
      <c r="B94" s="74">
        <v>3194</v>
      </c>
      <c r="C94" s="74">
        <v>2838</v>
      </c>
      <c r="D94" s="74">
        <v>35983</v>
      </c>
      <c r="E94" s="74">
        <v>4241</v>
      </c>
      <c r="F94" s="356">
        <v>46256</v>
      </c>
    </row>
    <row r="95" spans="1:7">
      <c r="A95" s="355" t="s">
        <v>110</v>
      </c>
      <c r="B95" s="74">
        <v>2763</v>
      </c>
      <c r="C95" s="74">
        <v>-417</v>
      </c>
      <c r="D95" s="74">
        <v>-2290</v>
      </c>
      <c r="E95" s="74">
        <v>-56</v>
      </c>
      <c r="F95" s="356">
        <f>SUM(B95:E95)</f>
        <v>0</v>
      </c>
    </row>
    <row r="96" spans="1:7">
      <c r="A96" s="355" t="s">
        <v>111</v>
      </c>
      <c r="B96" s="74">
        <v>4943</v>
      </c>
      <c r="C96" s="74">
        <v>2367</v>
      </c>
      <c r="D96" s="74">
        <v>34072</v>
      </c>
      <c r="E96" s="74">
        <v>4079</v>
      </c>
      <c r="F96" s="356">
        <v>45461</v>
      </c>
    </row>
    <row r="97" spans="1:7">
      <c r="A97" s="364" t="s">
        <v>112</v>
      </c>
      <c r="B97" s="365">
        <f>B94+B95-B96</f>
        <v>1014</v>
      </c>
      <c r="C97" s="365">
        <f t="shared" ref="C97:F97" si="10">C94+C95-C96</f>
        <v>54</v>
      </c>
      <c r="D97" s="365">
        <f t="shared" si="10"/>
        <v>-379</v>
      </c>
      <c r="E97" s="365">
        <f t="shared" si="10"/>
        <v>106</v>
      </c>
      <c r="F97" s="366">
        <f t="shared" si="10"/>
        <v>795</v>
      </c>
      <c r="G97" s="84"/>
    </row>
    <row r="98" spans="1:7">
      <c r="A98" s="354">
        <v>2021</v>
      </c>
      <c r="B98" s="835" t="s">
        <v>88</v>
      </c>
      <c r="C98" s="835"/>
      <c r="D98" s="835"/>
      <c r="E98" s="835"/>
      <c r="F98" s="836"/>
    </row>
    <row r="99" spans="1:7">
      <c r="A99" s="355" t="s">
        <v>109</v>
      </c>
      <c r="B99" s="74">
        <v>2804</v>
      </c>
      <c r="C99" s="74">
        <v>2838</v>
      </c>
      <c r="D99" s="74">
        <v>32084</v>
      </c>
      <c r="E99" s="74">
        <v>3676</v>
      </c>
      <c r="F99" s="356">
        <v>41402</v>
      </c>
    </row>
    <row r="100" spans="1:7">
      <c r="A100" s="355" t="s">
        <v>110</v>
      </c>
      <c r="B100" s="74">
        <v>1607</v>
      </c>
      <c r="C100" s="74">
        <v>-315</v>
      </c>
      <c r="D100" s="74">
        <v>-1255</v>
      </c>
      <c r="E100" s="74">
        <v>-37</v>
      </c>
      <c r="F100" s="356">
        <f>SUM(B100:E100)</f>
        <v>0</v>
      </c>
    </row>
    <row r="101" spans="1:7">
      <c r="A101" s="355" t="s">
        <v>111</v>
      </c>
      <c r="B101" s="74">
        <v>4440</v>
      </c>
      <c r="C101" s="74">
        <v>2429</v>
      </c>
      <c r="D101" s="74">
        <v>29625</v>
      </c>
      <c r="E101" s="74">
        <v>3447</v>
      </c>
      <c r="F101" s="356">
        <v>39941</v>
      </c>
    </row>
    <row r="102" spans="1:7">
      <c r="A102" s="364" t="s">
        <v>112</v>
      </c>
      <c r="B102" s="365">
        <f>B99+B100-B101</f>
        <v>-29</v>
      </c>
      <c r="C102" s="365">
        <f t="shared" ref="C102:F102" si="11">C99+C100-C101</f>
        <v>94</v>
      </c>
      <c r="D102" s="365">
        <f t="shared" si="11"/>
        <v>1204</v>
      </c>
      <c r="E102" s="365">
        <f t="shared" si="11"/>
        <v>192</v>
      </c>
      <c r="F102" s="366">
        <f t="shared" si="11"/>
        <v>1461</v>
      </c>
      <c r="G102" s="84"/>
    </row>
    <row r="103" spans="1:7">
      <c r="A103" s="354">
        <v>2020</v>
      </c>
      <c r="B103" s="835" t="s">
        <v>88</v>
      </c>
      <c r="C103" s="835"/>
      <c r="D103" s="835"/>
      <c r="E103" s="835"/>
      <c r="F103" s="836"/>
    </row>
    <row r="104" spans="1:7">
      <c r="A104" s="355" t="s">
        <v>109</v>
      </c>
      <c r="B104" s="74">
        <v>2744</v>
      </c>
      <c r="C104" s="74">
        <v>2159</v>
      </c>
      <c r="D104" s="74">
        <v>27221</v>
      </c>
      <c r="E104" s="74">
        <v>2795</v>
      </c>
      <c r="F104" s="356">
        <v>34919</v>
      </c>
    </row>
    <row r="105" spans="1:7">
      <c r="A105" s="355" t="s">
        <v>110</v>
      </c>
      <c r="B105" s="74">
        <v>2007</v>
      </c>
      <c r="C105" s="74">
        <v>-238</v>
      </c>
      <c r="D105" s="74">
        <v>-1706</v>
      </c>
      <c r="E105" s="74">
        <v>-63</v>
      </c>
      <c r="F105" s="356">
        <f>SUM(B105:E105)</f>
        <v>0</v>
      </c>
    </row>
    <row r="106" spans="1:7">
      <c r="A106" s="355" t="s">
        <v>111</v>
      </c>
      <c r="B106" s="74">
        <v>3925</v>
      </c>
      <c r="C106" s="74">
        <v>1834</v>
      </c>
      <c r="D106" s="74">
        <v>26006</v>
      </c>
      <c r="E106" s="74">
        <v>2834</v>
      </c>
      <c r="F106" s="356">
        <v>34599</v>
      </c>
    </row>
    <row r="107" spans="1:7">
      <c r="A107" s="364" t="s">
        <v>112</v>
      </c>
      <c r="B107" s="365">
        <f>B104+B105-B106</f>
        <v>826</v>
      </c>
      <c r="C107" s="365">
        <f t="shared" ref="C107:F107" si="12">C104+C105-C106</f>
        <v>87</v>
      </c>
      <c r="D107" s="365">
        <f t="shared" si="12"/>
        <v>-491</v>
      </c>
      <c r="E107" s="365">
        <f t="shared" si="12"/>
        <v>-102</v>
      </c>
      <c r="F107" s="366">
        <f t="shared" si="12"/>
        <v>320</v>
      </c>
      <c r="G107" s="84"/>
    </row>
    <row r="108" spans="1:7">
      <c r="A108" s="354">
        <v>2019</v>
      </c>
      <c r="B108" s="835" t="s">
        <v>88</v>
      </c>
      <c r="C108" s="835"/>
      <c r="D108" s="835"/>
      <c r="E108" s="835"/>
      <c r="F108" s="836"/>
    </row>
    <row r="109" spans="1:7">
      <c r="A109" s="355" t="s">
        <v>109</v>
      </c>
      <c r="B109" s="74">
        <v>2796</v>
      </c>
      <c r="C109" s="74">
        <v>2958</v>
      </c>
      <c r="D109" s="74">
        <v>33655</v>
      </c>
      <c r="E109" s="74">
        <v>3961</v>
      </c>
      <c r="F109" s="356">
        <v>43370</v>
      </c>
    </row>
    <row r="110" spans="1:7">
      <c r="A110" s="355" t="s">
        <v>110</v>
      </c>
      <c r="B110" s="74">
        <v>2538</v>
      </c>
      <c r="C110" s="74">
        <v>-213</v>
      </c>
      <c r="D110" s="74">
        <v>-2282</v>
      </c>
      <c r="E110" s="74">
        <v>-43</v>
      </c>
      <c r="F110" s="356">
        <f>SUM(B110:E110)</f>
        <v>0</v>
      </c>
    </row>
    <row r="111" spans="1:7">
      <c r="A111" s="355" t="s">
        <v>111</v>
      </c>
      <c r="B111" s="74">
        <v>4091</v>
      </c>
      <c r="C111" s="74">
        <v>2505</v>
      </c>
      <c r="D111" s="74">
        <v>31983</v>
      </c>
      <c r="E111" s="74">
        <v>3993</v>
      </c>
      <c r="F111" s="356">
        <v>42572</v>
      </c>
    </row>
    <row r="112" spans="1:7">
      <c r="A112" s="364" t="s">
        <v>112</v>
      </c>
      <c r="B112" s="365">
        <f>B109+B110-B111</f>
        <v>1243</v>
      </c>
      <c r="C112" s="365">
        <f t="shared" ref="C112:F112" si="13">C109+C110-C111</f>
        <v>240</v>
      </c>
      <c r="D112" s="365">
        <f t="shared" si="13"/>
        <v>-610</v>
      </c>
      <c r="E112" s="365">
        <f t="shared" si="13"/>
        <v>-75</v>
      </c>
      <c r="F112" s="366">
        <f t="shared" si="13"/>
        <v>798</v>
      </c>
      <c r="G112" s="84"/>
    </row>
    <row r="113" spans="1:7">
      <c r="A113" s="354">
        <v>2018</v>
      </c>
      <c r="B113" s="835" t="s">
        <v>88</v>
      </c>
      <c r="C113" s="835"/>
      <c r="D113" s="835"/>
      <c r="E113" s="835"/>
      <c r="F113" s="836"/>
    </row>
    <row r="114" spans="1:7">
      <c r="A114" s="355" t="s">
        <v>109</v>
      </c>
      <c r="B114" s="74">
        <v>2448</v>
      </c>
      <c r="C114" s="74">
        <v>2920</v>
      </c>
      <c r="D114" s="74">
        <v>34182</v>
      </c>
      <c r="E114" s="74">
        <v>5041</v>
      </c>
      <c r="F114" s="356">
        <v>44591</v>
      </c>
    </row>
    <row r="115" spans="1:7">
      <c r="A115" s="355" t="s">
        <v>110</v>
      </c>
      <c r="B115" s="74">
        <v>1645</v>
      </c>
      <c r="C115" s="74">
        <v>-153</v>
      </c>
      <c r="D115" s="74">
        <v>-1460</v>
      </c>
      <c r="E115" s="74">
        <v>-32</v>
      </c>
      <c r="F115" s="356">
        <f>SUM(B115:E115)</f>
        <v>0</v>
      </c>
    </row>
    <row r="116" spans="1:7">
      <c r="A116" s="355" t="s">
        <v>111</v>
      </c>
      <c r="B116" s="74">
        <v>3838</v>
      </c>
      <c r="C116" s="74">
        <v>2412</v>
      </c>
      <c r="D116" s="74">
        <v>32432</v>
      </c>
      <c r="E116" s="74">
        <v>5101</v>
      </c>
      <c r="F116" s="356">
        <v>43783</v>
      </c>
    </row>
    <row r="117" spans="1:7" ht="15.75" thickBot="1">
      <c r="A117" s="367" t="s">
        <v>112</v>
      </c>
      <c r="B117" s="368">
        <f>B114+B115-B116</f>
        <v>255</v>
      </c>
      <c r="C117" s="368">
        <f t="shared" ref="C117:F117" si="14">C114+C115-C116</f>
        <v>355</v>
      </c>
      <c r="D117" s="368">
        <f t="shared" si="14"/>
        <v>290</v>
      </c>
      <c r="E117" s="368">
        <f t="shared" si="14"/>
        <v>-92</v>
      </c>
      <c r="F117" s="369">
        <f t="shared" si="14"/>
        <v>808</v>
      </c>
      <c r="G117" s="84"/>
    </row>
    <row r="118" spans="1:7">
      <c r="A118" s="351"/>
      <c r="B118" s="352"/>
      <c r="C118" s="352"/>
      <c r="D118" s="352"/>
      <c r="E118" s="352"/>
      <c r="F118" s="353"/>
    </row>
    <row r="119" spans="1:7">
      <c r="A119" s="837" t="s">
        <v>114</v>
      </c>
      <c r="B119" s="837"/>
      <c r="C119" s="837"/>
      <c r="D119" s="837"/>
      <c r="E119" s="837"/>
      <c r="F119" s="837"/>
    </row>
    <row r="120" spans="1:7">
      <c r="A120" s="837" t="s">
        <v>115</v>
      </c>
      <c r="B120" s="837"/>
      <c r="C120" s="837"/>
      <c r="D120" s="837"/>
      <c r="E120" s="837"/>
      <c r="F120" s="837"/>
    </row>
    <row r="121" spans="1:7" ht="77.25" customHeight="1">
      <c r="A121" s="838" t="s">
        <v>116</v>
      </c>
      <c r="B121" s="838"/>
      <c r="C121" s="838"/>
      <c r="D121" s="838"/>
      <c r="E121" s="838"/>
      <c r="F121" s="838"/>
    </row>
    <row r="122" spans="1:7">
      <c r="A122" s="350"/>
      <c r="B122" s="350"/>
      <c r="C122" s="350"/>
      <c r="D122" s="350"/>
    </row>
    <row r="123" spans="1:7">
      <c r="A123" s="839" t="s">
        <v>282</v>
      </c>
      <c r="B123" s="839"/>
      <c r="C123" s="839"/>
      <c r="D123" s="839"/>
      <c r="E123" s="839"/>
      <c r="F123" s="839"/>
      <c r="G123" s="839"/>
    </row>
    <row r="125" spans="1:7" ht="35.25" customHeight="1">
      <c r="A125" s="756" t="s">
        <v>283</v>
      </c>
      <c r="B125" s="756"/>
      <c r="C125" s="756"/>
      <c r="D125" s="756"/>
      <c r="E125" s="756"/>
      <c r="F125" s="756"/>
    </row>
    <row r="126" spans="1:7">
      <c r="A126" s="348" t="s">
        <v>281</v>
      </c>
      <c r="B126" s="349"/>
      <c r="C126" s="349"/>
      <c r="D126" s="349"/>
    </row>
    <row r="127" spans="1:7">
      <c r="A127" s="370" t="s">
        <v>284</v>
      </c>
      <c r="B127" s="349"/>
      <c r="C127" s="349"/>
      <c r="D127" s="349"/>
    </row>
    <row r="128" spans="1:7" s="55" customFormat="1" ht="13.5" thickBot="1">
      <c r="A128" s="54" t="s">
        <v>481</v>
      </c>
    </row>
    <row r="129" spans="1:6" s="55" customFormat="1" ht="15.75" thickBot="1">
      <c r="A129" s="753" t="s">
        <v>247</v>
      </c>
      <c r="B129" s="754"/>
      <c r="C129" s="754"/>
      <c r="D129" s="754"/>
      <c r="E129" s="754"/>
      <c r="F129" s="755"/>
    </row>
    <row r="130" spans="1:6" s="55" customFormat="1" ht="15.75" thickBot="1">
      <c r="A130" s="753" t="s">
        <v>248</v>
      </c>
      <c r="B130" s="754"/>
      <c r="C130" s="754"/>
      <c r="D130" s="754"/>
      <c r="E130" s="754"/>
      <c r="F130" s="755"/>
    </row>
    <row r="131" spans="1:6" s="55" customFormat="1" ht="15.75" thickBot="1">
      <c r="A131" s="753" t="s">
        <v>267</v>
      </c>
      <c r="B131" s="754"/>
      <c r="C131" s="754"/>
      <c r="D131" s="754"/>
      <c r="E131" s="754"/>
      <c r="F131" s="755"/>
    </row>
    <row r="132" spans="1:6">
      <c r="A132" s="361" t="s">
        <v>100</v>
      </c>
      <c r="B132" s="362" t="s">
        <v>101</v>
      </c>
      <c r="C132" s="371"/>
      <c r="D132" s="362" t="s">
        <v>101</v>
      </c>
      <c r="E132" s="362" t="s">
        <v>102</v>
      </c>
      <c r="F132" s="363" t="s">
        <v>22</v>
      </c>
    </row>
    <row r="133" spans="1:6">
      <c r="A133" s="361" t="s">
        <v>103</v>
      </c>
      <c r="B133" s="362" t="s">
        <v>104</v>
      </c>
      <c r="C133" s="362" t="s">
        <v>105</v>
      </c>
      <c r="D133" s="362" t="s">
        <v>106</v>
      </c>
      <c r="E133" s="362" t="s">
        <v>107</v>
      </c>
      <c r="F133" s="363" t="s">
        <v>108</v>
      </c>
    </row>
    <row r="134" spans="1:6">
      <c r="A134" s="354">
        <v>2022</v>
      </c>
      <c r="B134" s="835" t="s">
        <v>285</v>
      </c>
      <c r="C134" s="835"/>
      <c r="D134" s="835"/>
      <c r="E134" s="835"/>
      <c r="F134" s="836"/>
    </row>
    <row r="135" spans="1:6">
      <c r="A135" s="355" t="s">
        <v>109</v>
      </c>
      <c r="B135" s="372">
        <f>B94/B10</f>
        <v>0.40651648211785668</v>
      </c>
      <c r="C135" s="372">
        <f t="shared" ref="C135:F135" si="15">C94/C10</f>
        <v>0.43137254901960786</v>
      </c>
      <c r="D135" s="372">
        <f t="shared" si="15"/>
        <v>0.44637274847417258</v>
      </c>
      <c r="E135" s="372">
        <f t="shared" si="15"/>
        <v>0.49051584547767751</v>
      </c>
      <c r="F135" s="748">
        <f t="shared" si="15"/>
        <v>0.44608174050571875</v>
      </c>
    </row>
    <row r="136" spans="1:6">
      <c r="A136" s="355" t="s">
        <v>110</v>
      </c>
      <c r="B136" s="372">
        <f t="shared" ref="B136:E136" si="16">B95/B11</f>
        <v>0.44715973458488428</v>
      </c>
      <c r="C136" s="372">
        <f t="shared" si="16"/>
        <v>0.45276872964169379</v>
      </c>
      <c r="D136" s="372">
        <f t="shared" si="16"/>
        <v>0.45735969642500501</v>
      </c>
      <c r="E136" s="372">
        <f t="shared" si="16"/>
        <v>0.22310756972111553</v>
      </c>
      <c r="F136" s="748"/>
    </row>
    <row r="137" spans="1:6">
      <c r="A137" s="355" t="s">
        <v>111</v>
      </c>
      <c r="B137" s="372">
        <f t="shared" ref="B137:F138" si="17">B96/B12</f>
        <v>0.40351020408163263</v>
      </c>
      <c r="C137" s="372">
        <f t="shared" si="17"/>
        <v>0.4414397612831033</v>
      </c>
      <c r="D137" s="372">
        <f t="shared" si="17"/>
        <v>0.44702764402576783</v>
      </c>
      <c r="E137" s="372">
        <f t="shared" si="17"/>
        <v>0.4942445171452805</v>
      </c>
      <c r="F137" s="748">
        <f t="shared" si="17"/>
        <v>0.44532933662474039</v>
      </c>
    </row>
    <row r="138" spans="1:6">
      <c r="A138" s="364" t="s">
        <v>112</v>
      </c>
      <c r="B138" s="373">
        <f>B97/B13</f>
        <v>0.56774916013437848</v>
      </c>
      <c r="C138" s="373">
        <f t="shared" si="17"/>
        <v>0.18243243243243243</v>
      </c>
      <c r="D138" s="373">
        <f t="shared" si="17"/>
        <v>0.61726384364820852</v>
      </c>
      <c r="E138" s="373">
        <f t="shared" si="17"/>
        <v>0.74647887323943662</v>
      </c>
      <c r="F138" s="749">
        <f t="shared" si="17"/>
        <v>0.49378881987577639</v>
      </c>
    </row>
    <row r="139" spans="1:6">
      <c r="A139" s="354">
        <v>2021</v>
      </c>
      <c r="B139" s="835" t="s">
        <v>285</v>
      </c>
      <c r="C139" s="835"/>
      <c r="D139" s="835"/>
      <c r="E139" s="835"/>
      <c r="F139" s="836"/>
    </row>
    <row r="140" spans="1:6">
      <c r="A140" s="355" t="s">
        <v>109</v>
      </c>
      <c r="B140" s="372">
        <f>B99/B15</f>
        <v>0.4017191977077364</v>
      </c>
      <c r="C140" s="372">
        <f t="shared" ref="C140:F140" si="18">C99/C15</f>
        <v>0.45047619047619047</v>
      </c>
      <c r="D140" s="372">
        <f t="shared" si="18"/>
        <v>0.43832397502629888</v>
      </c>
      <c r="E140" s="372">
        <f t="shared" si="18"/>
        <v>0.44655004859086489</v>
      </c>
      <c r="F140" s="748">
        <f t="shared" si="18"/>
        <v>0.43714958451678299</v>
      </c>
    </row>
    <row r="141" spans="1:6">
      <c r="A141" s="355" t="s">
        <v>110</v>
      </c>
      <c r="B141" s="372">
        <f t="shared" ref="B141:E141" si="19">B100/B16</f>
        <v>0.3982651796778191</v>
      </c>
      <c r="C141" s="372">
        <f t="shared" si="19"/>
        <v>0.41777188328912468</v>
      </c>
      <c r="D141" s="372">
        <f t="shared" si="19"/>
        <v>0.4065435698088759</v>
      </c>
      <c r="E141" s="372">
        <f t="shared" si="19"/>
        <v>0.19072164948453607</v>
      </c>
      <c r="F141" s="748"/>
    </row>
    <row r="142" spans="1:6">
      <c r="A142" s="355" t="s">
        <v>111</v>
      </c>
      <c r="B142" s="372">
        <f t="shared" ref="B142:F142" si="20">B101/B17</f>
        <v>0.40104778249480627</v>
      </c>
      <c r="C142" s="372">
        <f t="shared" si="20"/>
        <v>0.46684605035556409</v>
      </c>
      <c r="D142" s="372">
        <f t="shared" si="20"/>
        <v>0.43796106027231196</v>
      </c>
      <c r="E142" s="372">
        <f t="shared" si="20"/>
        <v>0.45716180371352783</v>
      </c>
      <c r="F142" s="748">
        <f t="shared" si="20"/>
        <v>0.43671889521851798</v>
      </c>
    </row>
    <row r="143" spans="1:6">
      <c r="A143" s="364" t="s">
        <v>112</v>
      </c>
      <c r="B143" s="373">
        <f>B102/B18</f>
        <v>0.5178571428571429</v>
      </c>
      <c r="C143" s="373">
        <f t="shared" ref="C143:F143" si="21">C102/C18</f>
        <v>0.27405247813411077</v>
      </c>
      <c r="D143" s="373">
        <f t="shared" si="21"/>
        <v>0.48804215646534255</v>
      </c>
      <c r="E143" s="373">
        <f t="shared" si="21"/>
        <v>0.38554216867469882</v>
      </c>
      <c r="F143" s="749">
        <f t="shared" si="21"/>
        <v>0.44926199261992622</v>
      </c>
    </row>
    <row r="144" spans="1:6">
      <c r="A144" s="354">
        <v>2020</v>
      </c>
      <c r="B144" s="835" t="s">
        <v>285</v>
      </c>
      <c r="C144" s="835"/>
      <c r="D144" s="835"/>
      <c r="E144" s="835"/>
      <c r="F144" s="836"/>
    </row>
    <row r="145" spans="1:6">
      <c r="A145" s="355" t="s">
        <v>109</v>
      </c>
      <c r="B145" s="372">
        <f>B104/B20</f>
        <v>0.4430093639005489</v>
      </c>
      <c r="C145" s="372">
        <f t="shared" ref="C145:F145" si="22">C104/C20</f>
        <v>0.46350364963503649</v>
      </c>
      <c r="D145" s="372">
        <f t="shared" si="22"/>
        <v>0.4240493511753618</v>
      </c>
      <c r="E145" s="372">
        <f t="shared" si="22"/>
        <v>0.41791267942583732</v>
      </c>
      <c r="F145" s="748">
        <f t="shared" si="22"/>
        <v>0.42723257435797046</v>
      </c>
    </row>
    <row r="146" spans="1:6">
      <c r="A146" s="355" t="s">
        <v>110</v>
      </c>
      <c r="B146" s="372">
        <f t="shared" ref="B146:E146" si="23">B105/B21</f>
        <v>0.41742928452579037</v>
      </c>
      <c r="C146" s="372">
        <f t="shared" si="23"/>
        <v>0.38636363636363635</v>
      </c>
      <c r="D146" s="372">
        <f t="shared" si="23"/>
        <v>0.42799799297541397</v>
      </c>
      <c r="E146" s="372">
        <f t="shared" si="23"/>
        <v>0.30582524271844658</v>
      </c>
      <c r="F146" s="748"/>
    </row>
    <row r="147" spans="1:6">
      <c r="A147" s="355" t="s">
        <v>111</v>
      </c>
      <c r="B147" s="372">
        <f t="shared" ref="B147:F147" si="24">B106/B22</f>
        <v>0.43108182317408017</v>
      </c>
      <c r="C147" s="372">
        <f t="shared" si="24"/>
        <v>0.47476054879627233</v>
      </c>
      <c r="D147" s="372">
        <f t="shared" si="24"/>
        <v>0.42506660564554355</v>
      </c>
      <c r="E147" s="372">
        <f t="shared" si="24"/>
        <v>0.41560346091802319</v>
      </c>
      <c r="F147" s="748">
        <f t="shared" si="24"/>
        <v>0.42731696472680564</v>
      </c>
    </row>
    <row r="148" spans="1:6">
      <c r="A148" s="364" t="s">
        <v>112</v>
      </c>
      <c r="B148" s="373">
        <f>B107/B23</f>
        <v>0.43542435424354242</v>
      </c>
      <c r="C148" s="373">
        <f t="shared" ref="C148:F148" si="25">C107/C23</f>
        <v>0.48603351955307261</v>
      </c>
      <c r="D148" s="373">
        <f t="shared" si="25"/>
        <v>0.5041067761806981</v>
      </c>
      <c r="E148" s="373">
        <f t="shared" si="25"/>
        <v>0.30267062314540061</v>
      </c>
      <c r="F148" s="749">
        <f t="shared" si="25"/>
        <v>0.41830065359477125</v>
      </c>
    </row>
    <row r="149" spans="1:6">
      <c r="A149" s="354">
        <v>2019</v>
      </c>
      <c r="B149" s="835" t="s">
        <v>285</v>
      </c>
      <c r="C149" s="835"/>
      <c r="D149" s="835"/>
      <c r="E149" s="835"/>
      <c r="F149" s="836"/>
    </row>
    <row r="150" spans="1:6">
      <c r="A150" s="355" t="s">
        <v>109</v>
      </c>
      <c r="B150" s="372">
        <f>B109/B25</f>
        <v>0.38082266412421684</v>
      </c>
      <c r="C150" s="372">
        <f t="shared" ref="C150:F150" si="26">C109/C25</f>
        <v>0.45846249225046498</v>
      </c>
      <c r="D150" s="372">
        <f t="shared" si="26"/>
        <v>0.42760399461286308</v>
      </c>
      <c r="E150" s="372">
        <f t="shared" si="26"/>
        <v>0.43957385417822659</v>
      </c>
      <c r="F150" s="748">
        <f t="shared" si="26"/>
        <v>0.42724433805203377</v>
      </c>
    </row>
    <row r="151" spans="1:6">
      <c r="A151" s="355" t="s">
        <v>110</v>
      </c>
      <c r="B151" s="372">
        <f t="shared" ref="B151:E151" si="27">B110/B26</f>
        <v>0.43766166580444904</v>
      </c>
      <c r="C151" s="372">
        <f t="shared" si="27"/>
        <v>0.43917525773195876</v>
      </c>
      <c r="D151" s="372">
        <f t="shared" si="27"/>
        <v>0.44336506702933748</v>
      </c>
      <c r="E151" s="372">
        <f t="shared" si="27"/>
        <v>0.25748502994011974</v>
      </c>
      <c r="F151" s="748"/>
    </row>
    <row r="152" spans="1:6">
      <c r="A152" s="355" t="s">
        <v>111</v>
      </c>
      <c r="B152" s="372">
        <f t="shared" ref="B152:F152" si="28">B111/B27</f>
        <v>0.39099684602886359</v>
      </c>
      <c r="C152" s="372">
        <f t="shared" si="28"/>
        <v>0.47113033665600901</v>
      </c>
      <c r="D152" s="372">
        <f t="shared" si="28"/>
        <v>0.42876102635600721</v>
      </c>
      <c r="E152" s="372">
        <f t="shared" si="28"/>
        <v>0.43204933996970352</v>
      </c>
      <c r="F152" s="748">
        <f t="shared" si="28"/>
        <v>0.42736106649534211</v>
      </c>
    </row>
    <row r="153" spans="1:6">
      <c r="A153" s="364" t="s">
        <v>112</v>
      </c>
      <c r="B153" s="373">
        <f>B112/B28</f>
        <v>0.46415235250186704</v>
      </c>
      <c r="C153" s="373">
        <f t="shared" ref="C153:F153" si="29">C112/C28</f>
        <v>0.36923076923076925</v>
      </c>
      <c r="D153" s="373">
        <f t="shared" si="29"/>
        <v>0.58937198067632846</v>
      </c>
      <c r="E153" s="373">
        <f t="shared" si="29"/>
        <v>0.18844221105527639</v>
      </c>
      <c r="F153" s="749">
        <f t="shared" si="29"/>
        <v>0.42110817941952505</v>
      </c>
    </row>
    <row r="154" spans="1:6">
      <c r="A154" s="354">
        <v>2018</v>
      </c>
      <c r="B154" s="835" t="s">
        <v>285</v>
      </c>
      <c r="C154" s="835"/>
      <c r="D154" s="835"/>
      <c r="E154" s="835"/>
      <c r="F154" s="836"/>
    </row>
    <row r="155" spans="1:6">
      <c r="A155" s="355" t="s">
        <v>109</v>
      </c>
      <c r="B155" s="372">
        <f>B114/B30</f>
        <v>0.38844811171056809</v>
      </c>
      <c r="C155" s="372">
        <f t="shared" ref="C155:F155" si="30">C114/C30</f>
        <v>0.46869983948635635</v>
      </c>
      <c r="D155" s="372">
        <f t="shared" si="30"/>
        <v>0.43227862508536308</v>
      </c>
      <c r="E155" s="372">
        <f t="shared" si="30"/>
        <v>0.42159404532909595</v>
      </c>
      <c r="F155" s="748">
        <f t="shared" si="30"/>
        <v>0.43056883249809297</v>
      </c>
    </row>
    <row r="156" spans="1:6">
      <c r="A156" s="355" t="s">
        <v>110</v>
      </c>
      <c r="B156" s="372">
        <f t="shared" ref="B156:E156" si="31">B115/B31</f>
        <v>0.39269515397469562</v>
      </c>
      <c r="C156" s="372">
        <f t="shared" si="31"/>
        <v>0.44347826086956521</v>
      </c>
      <c r="D156" s="372">
        <f t="shared" si="31"/>
        <v>0.40736607142857145</v>
      </c>
      <c r="E156" s="372">
        <f t="shared" si="31"/>
        <v>0.12307692307692308</v>
      </c>
      <c r="F156" s="748"/>
    </row>
    <row r="157" spans="1:6">
      <c r="A157" s="355" t="s">
        <v>111</v>
      </c>
      <c r="B157" s="372">
        <f t="shared" ref="B157:F157" si="32">B116/B32</f>
        <v>0.39107397595272059</v>
      </c>
      <c r="C157" s="372">
        <f t="shared" si="32"/>
        <v>0.48589846897663175</v>
      </c>
      <c r="D157" s="372">
        <f t="shared" si="32"/>
        <v>0.43292308513762445</v>
      </c>
      <c r="E157" s="372">
        <f t="shared" si="32"/>
        <v>0.43133773042448842</v>
      </c>
      <c r="F157" s="748">
        <f t="shared" si="32"/>
        <v>0.43128312220492915</v>
      </c>
    </row>
    <row r="158" spans="1:6" ht="15.75" thickBot="1">
      <c r="A158" s="367" t="s">
        <v>112</v>
      </c>
      <c r="B158" s="750">
        <f>B117/B33</f>
        <v>0.37666174298375182</v>
      </c>
      <c r="C158" s="750">
        <f t="shared" ref="C158:F158" si="33">C117/C33</f>
        <v>0.38545059717698155</v>
      </c>
      <c r="D158" s="750">
        <f t="shared" si="33"/>
        <v>0.50347222222222221</v>
      </c>
      <c r="E158" s="750">
        <f t="shared" si="33"/>
        <v>0.71317829457364346</v>
      </c>
      <c r="F158" s="751">
        <f t="shared" si="33"/>
        <v>0.39511002444987775</v>
      </c>
    </row>
    <row r="159" spans="1:6">
      <c r="A159" s="351"/>
      <c r="B159" s="352"/>
      <c r="C159" s="352"/>
      <c r="D159" s="352"/>
      <c r="E159" s="352"/>
      <c r="F159" s="353"/>
    </row>
    <row r="160" spans="1:6">
      <c r="A160" s="837" t="s">
        <v>114</v>
      </c>
      <c r="B160" s="837"/>
      <c r="C160" s="837"/>
      <c r="D160" s="837"/>
      <c r="E160" s="837"/>
      <c r="F160" s="837"/>
    </row>
    <row r="161" spans="1:7">
      <c r="A161" s="837" t="s">
        <v>115</v>
      </c>
      <c r="B161" s="837"/>
      <c r="C161" s="837"/>
      <c r="D161" s="837"/>
      <c r="E161" s="837"/>
      <c r="F161" s="837"/>
    </row>
    <row r="162" spans="1:7" ht="33.75" customHeight="1">
      <c r="A162" s="838" t="s">
        <v>116</v>
      </c>
      <c r="B162" s="838"/>
      <c r="C162" s="838"/>
      <c r="D162" s="838"/>
      <c r="E162" s="838"/>
      <c r="F162" s="838"/>
    </row>
    <row r="163" spans="1:7">
      <c r="A163" s="350"/>
      <c r="B163" s="350"/>
      <c r="C163" s="350"/>
      <c r="D163" s="350"/>
    </row>
    <row r="164" spans="1:7">
      <c r="A164" s="839" t="s">
        <v>282</v>
      </c>
      <c r="B164" s="839"/>
      <c r="C164" s="839"/>
      <c r="D164" s="839"/>
      <c r="E164" s="839"/>
      <c r="F164" s="839"/>
      <c r="G164" s="839"/>
    </row>
  </sheetData>
  <sheetProtection algorithmName="SHA-512" hashValue="NcTc2EkmjOAHnSiP6P7oIGa+SxV3SrshHN5viqTm7i6u9JsDVazMit3SAvy9fWrT+YkvTi8768rCjtYudlxs2Q==" saltValue="RncwXfYToSaNNKV9eveBbQ==" spinCount="100000" sheet="1" objects="1" scenarios="1"/>
  <mergeCells count="52">
    <mergeCell ref="A125:F125"/>
    <mergeCell ref="A129:F129"/>
    <mergeCell ref="A123:G123"/>
    <mergeCell ref="A81:G81"/>
    <mergeCell ref="A39:G39"/>
    <mergeCell ref="A77:F77"/>
    <mergeCell ref="A78:F78"/>
    <mergeCell ref="A79:F79"/>
    <mergeCell ref="B56:F56"/>
    <mergeCell ref="A164:G164"/>
    <mergeCell ref="A160:F160"/>
    <mergeCell ref="A161:F161"/>
    <mergeCell ref="A162:F162"/>
    <mergeCell ref="A46:F46"/>
    <mergeCell ref="A47:F47"/>
    <mergeCell ref="A48:F48"/>
    <mergeCell ref="A88:F88"/>
    <mergeCell ref="A89:F89"/>
    <mergeCell ref="A90:F90"/>
    <mergeCell ref="B134:F134"/>
    <mergeCell ref="B139:F139"/>
    <mergeCell ref="B144:F144"/>
    <mergeCell ref="B149:F149"/>
    <mergeCell ref="B154:F154"/>
    <mergeCell ref="A130:F130"/>
    <mergeCell ref="A131:F131"/>
    <mergeCell ref="A119:F119"/>
    <mergeCell ref="A120:F120"/>
    <mergeCell ref="A121:F121"/>
    <mergeCell ref="A4:F4"/>
    <mergeCell ref="A5:F5"/>
    <mergeCell ref="A6:F6"/>
    <mergeCell ref="A84:F84"/>
    <mergeCell ref="B93:F93"/>
    <mergeCell ref="B98:F98"/>
    <mergeCell ref="B103:F103"/>
    <mergeCell ref="B108:F108"/>
    <mergeCell ref="B113:F113"/>
    <mergeCell ref="B61:F61"/>
    <mergeCell ref="B66:F66"/>
    <mergeCell ref="B71:F71"/>
    <mergeCell ref="A35:F35"/>
    <mergeCell ref="A36:F36"/>
    <mergeCell ref="A37:F37"/>
    <mergeCell ref="A42:F42"/>
    <mergeCell ref="B51:F51"/>
    <mergeCell ref="B29:F29"/>
    <mergeCell ref="A1:F1"/>
    <mergeCell ref="B9:F9"/>
    <mergeCell ref="B14:F14"/>
    <mergeCell ref="B19:F19"/>
    <mergeCell ref="B24:F24"/>
  </mergeCells>
  <pageMargins left="0.7" right="0.7" top="0.75" bottom="0.75" header="0.3" footer="0.3"/>
  <pageSetup paperSize="9" scale="86" orientation="portrait" r:id="rId1"/>
  <rowBreaks count="3" manualBreakCount="3">
    <brk id="41" max="6" man="1"/>
    <brk id="83" max="6" man="1"/>
    <brk id="124" max="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53"/>
  <sheetViews>
    <sheetView zoomScaleNormal="100" workbookViewId="0">
      <selection sqref="A1:C1"/>
    </sheetView>
  </sheetViews>
  <sheetFormatPr defaultRowHeight="15"/>
  <cols>
    <col min="1" max="1" width="72" bestFit="1" customWidth="1"/>
    <col min="2" max="2" width="22.28515625" style="29" bestFit="1" customWidth="1"/>
    <col min="3" max="3" width="19.7109375" bestFit="1" customWidth="1"/>
    <col min="6" max="6" width="23.7109375" bestFit="1" customWidth="1"/>
    <col min="7" max="10" width="10.7109375" customWidth="1"/>
    <col min="11" max="14" width="12.7109375" customWidth="1"/>
  </cols>
  <sheetData>
    <row r="1" spans="1:15">
      <c r="A1" s="842" t="s">
        <v>384</v>
      </c>
      <c r="B1" s="842"/>
      <c r="C1" s="842"/>
    </row>
    <row r="2" spans="1:15" s="55" customFormat="1" ht="13.5" thickBot="1">
      <c r="A2" s="54" t="s">
        <v>389</v>
      </c>
    </row>
    <row r="3" spans="1:15" s="55" customFormat="1" ht="15.75" thickBot="1">
      <c r="A3" s="753" t="s">
        <v>247</v>
      </c>
      <c r="B3" s="754"/>
      <c r="C3" s="755"/>
    </row>
    <row r="4" spans="1:15" s="55" customFormat="1" ht="15.75" thickBot="1">
      <c r="A4" s="753" t="s">
        <v>248</v>
      </c>
      <c r="B4" s="754"/>
      <c r="C4" s="755"/>
    </row>
    <row r="5" spans="1:15" s="55" customFormat="1" ht="15.75" thickBot="1">
      <c r="A5" s="753" t="s">
        <v>271</v>
      </c>
      <c r="B5" s="754"/>
      <c r="C5" s="755"/>
    </row>
    <row r="6" spans="1:15" ht="90.75" customHeight="1" thickBot="1">
      <c r="A6" s="753"/>
      <c r="B6" s="754"/>
      <c r="C6" s="755"/>
      <c r="F6" s="321" t="s">
        <v>274</v>
      </c>
      <c r="G6" s="840" t="s">
        <v>32</v>
      </c>
      <c r="H6" s="840"/>
      <c r="I6" s="840"/>
      <c r="J6" s="840"/>
      <c r="K6" s="323" t="s">
        <v>272</v>
      </c>
      <c r="L6" s="323" t="s">
        <v>33</v>
      </c>
      <c r="M6" s="323" t="s">
        <v>273</v>
      </c>
      <c r="N6" s="324" t="s">
        <v>275</v>
      </c>
    </row>
    <row r="7" spans="1:15" ht="41.25" customHeight="1" thickBot="1">
      <c r="A7" s="47"/>
      <c r="B7" s="48" t="s">
        <v>61</v>
      </c>
      <c r="C7" s="48" t="s">
        <v>62</v>
      </c>
      <c r="F7" s="327"/>
      <c r="G7" s="325" t="s">
        <v>34</v>
      </c>
      <c r="H7" s="325" t="s">
        <v>35</v>
      </c>
      <c r="I7" s="325" t="s">
        <v>36</v>
      </c>
      <c r="J7" s="325" t="s">
        <v>22</v>
      </c>
      <c r="K7" s="325"/>
      <c r="L7" s="325"/>
      <c r="M7" s="325"/>
      <c r="N7" s="326"/>
      <c r="O7" s="841"/>
    </row>
    <row r="8" spans="1:15" ht="15.75" thickTop="1">
      <c r="A8" s="44" t="s">
        <v>60</v>
      </c>
      <c r="B8" s="45">
        <v>8.9999999999999993E-3</v>
      </c>
      <c r="C8" s="46">
        <v>7.0000000000000001E-3</v>
      </c>
      <c r="F8" s="328" t="s">
        <v>37</v>
      </c>
      <c r="G8" s="329">
        <v>161</v>
      </c>
      <c r="H8" s="329">
        <v>26</v>
      </c>
      <c r="I8" s="329">
        <v>6</v>
      </c>
      <c r="J8" s="330">
        <v>193</v>
      </c>
      <c r="K8" s="329">
        <v>968</v>
      </c>
      <c r="L8" s="331">
        <v>0.19938016528925601</v>
      </c>
      <c r="M8" s="331">
        <v>2.6532856750068699E-2</v>
      </c>
      <c r="N8" s="332">
        <v>4.8913043478260896</v>
      </c>
      <c r="O8" s="841"/>
    </row>
    <row r="9" spans="1:15">
      <c r="A9" s="10" t="s">
        <v>63</v>
      </c>
      <c r="B9" s="42">
        <v>4.8000000000000001E-2</v>
      </c>
      <c r="C9" s="38">
        <v>0.13600000000000001</v>
      </c>
      <c r="F9" s="333" t="s">
        <v>38</v>
      </c>
      <c r="G9" s="334">
        <v>248</v>
      </c>
      <c r="H9" s="334">
        <v>29</v>
      </c>
      <c r="I9" s="334">
        <v>5</v>
      </c>
      <c r="J9" s="335">
        <v>282</v>
      </c>
      <c r="K9" s="336">
        <v>1469</v>
      </c>
      <c r="L9" s="337">
        <v>0.191967324710688</v>
      </c>
      <c r="M9" s="337">
        <v>3.8768215562276602E-2</v>
      </c>
      <c r="N9" s="338">
        <v>2.9197080291970798</v>
      </c>
      <c r="O9" s="841"/>
    </row>
    <row r="10" spans="1:15">
      <c r="A10" s="10" t="s">
        <v>64</v>
      </c>
      <c r="B10" s="42">
        <v>2.3E-2</v>
      </c>
      <c r="C10" s="38">
        <v>2.4E-2</v>
      </c>
      <c r="F10" s="333" t="s">
        <v>39</v>
      </c>
      <c r="G10" s="334">
        <v>24</v>
      </c>
      <c r="H10" s="334">
        <v>2</v>
      </c>
      <c r="I10" s="334">
        <v>2</v>
      </c>
      <c r="J10" s="335">
        <v>28</v>
      </c>
      <c r="K10" s="334">
        <v>183</v>
      </c>
      <c r="L10" s="337">
        <v>0.15300546448087399</v>
      </c>
      <c r="M10" s="337">
        <v>3.8493263678856201E-3</v>
      </c>
      <c r="N10" s="338">
        <v>-3.4482758620689702</v>
      </c>
      <c r="O10" s="322"/>
    </row>
    <row r="11" spans="1:15">
      <c r="A11" s="10" t="s">
        <v>65</v>
      </c>
      <c r="B11" s="42">
        <v>8.9999999999999993E-3</v>
      </c>
      <c r="C11" s="38">
        <v>1.9E-2</v>
      </c>
      <c r="F11" s="333" t="s">
        <v>41</v>
      </c>
      <c r="G11" s="334">
        <v>141</v>
      </c>
      <c r="H11" s="334">
        <v>10</v>
      </c>
      <c r="I11" s="334">
        <v>2</v>
      </c>
      <c r="J11" s="335">
        <v>153</v>
      </c>
      <c r="K11" s="334">
        <v>744</v>
      </c>
      <c r="L11" s="337">
        <v>0.20564516129032301</v>
      </c>
      <c r="M11" s="337">
        <v>2.1033819081660701E-2</v>
      </c>
      <c r="N11" s="338">
        <v>5.5172413793103496</v>
      </c>
      <c r="O11" s="322"/>
    </row>
    <row r="12" spans="1:15">
      <c r="A12" s="10" t="s">
        <v>66</v>
      </c>
      <c r="B12" s="42">
        <v>0.03</v>
      </c>
      <c r="C12" s="38">
        <v>4.5999999999999999E-2</v>
      </c>
      <c r="F12" s="333" t="s">
        <v>42</v>
      </c>
      <c r="G12" s="334">
        <v>38</v>
      </c>
      <c r="H12" s="334">
        <v>5</v>
      </c>
      <c r="I12" s="334">
        <v>0</v>
      </c>
      <c r="J12" s="335">
        <v>43</v>
      </c>
      <c r="K12" s="334">
        <v>247</v>
      </c>
      <c r="L12" s="337">
        <v>0.17408906882591099</v>
      </c>
      <c r="M12" s="337">
        <v>5.9114654935386304E-3</v>
      </c>
      <c r="N12" s="338">
        <v>-2.2727272727272698</v>
      </c>
      <c r="O12" s="322"/>
    </row>
    <row r="13" spans="1:15">
      <c r="A13" s="10" t="s">
        <v>67</v>
      </c>
      <c r="B13" s="42">
        <v>3.7999999999999999E-2</v>
      </c>
      <c r="C13" s="38">
        <v>3.9E-2</v>
      </c>
      <c r="F13" s="333" t="s">
        <v>43</v>
      </c>
      <c r="G13" s="334">
        <v>131</v>
      </c>
      <c r="H13" s="334">
        <v>20</v>
      </c>
      <c r="I13" s="334">
        <v>4</v>
      </c>
      <c r="J13" s="335">
        <v>155</v>
      </c>
      <c r="K13" s="334">
        <v>844</v>
      </c>
      <c r="L13" s="337">
        <v>0.18364928909952599</v>
      </c>
      <c r="M13" s="337">
        <v>2.13087709650811E-2</v>
      </c>
      <c r="N13" s="338">
        <v>-3.7267080745341601</v>
      </c>
      <c r="O13" s="322"/>
    </row>
    <row r="14" spans="1:15">
      <c r="A14" s="10" t="s">
        <v>68</v>
      </c>
      <c r="B14" s="42">
        <v>5.8999999999999997E-2</v>
      </c>
      <c r="C14" s="38">
        <v>6.5000000000000002E-2</v>
      </c>
      <c r="F14" s="333" t="s">
        <v>44</v>
      </c>
      <c r="G14" s="334">
        <v>608</v>
      </c>
      <c r="H14" s="334">
        <v>156</v>
      </c>
      <c r="I14" s="334">
        <v>20</v>
      </c>
      <c r="J14" s="335">
        <v>784</v>
      </c>
      <c r="K14" s="336">
        <v>3455</v>
      </c>
      <c r="L14" s="337">
        <v>0.22691751085383499</v>
      </c>
      <c r="M14" s="337">
        <v>0.107781138300797</v>
      </c>
      <c r="N14" s="338">
        <v>-1.13493064312736</v>
      </c>
      <c r="O14" s="322"/>
    </row>
    <row r="15" spans="1:15">
      <c r="A15" s="10" t="s">
        <v>69</v>
      </c>
      <c r="B15" s="42">
        <v>2.1000000000000001E-2</v>
      </c>
      <c r="C15" s="38">
        <v>2.1999999999999999E-2</v>
      </c>
      <c r="F15" s="333" t="s">
        <v>45</v>
      </c>
      <c r="G15" s="334">
        <v>124</v>
      </c>
      <c r="H15" s="334">
        <v>5</v>
      </c>
      <c r="I15" s="334">
        <v>6</v>
      </c>
      <c r="J15" s="335">
        <v>135</v>
      </c>
      <c r="K15" s="334">
        <v>748</v>
      </c>
      <c r="L15" s="337">
        <v>0.18048128342246</v>
      </c>
      <c r="M15" s="337">
        <v>1.8559252130877099E-2</v>
      </c>
      <c r="N15" s="338">
        <v>-0.73529411764705799</v>
      </c>
      <c r="O15" s="322"/>
    </row>
    <row r="16" spans="1:15">
      <c r="A16" s="10" t="s">
        <v>70</v>
      </c>
      <c r="B16" s="42">
        <v>1.7999999999999999E-2</v>
      </c>
      <c r="C16" s="38">
        <v>1.7000000000000001E-2</v>
      </c>
      <c r="F16" s="333" t="s">
        <v>46</v>
      </c>
      <c r="G16" s="334">
        <v>98</v>
      </c>
      <c r="H16" s="334">
        <v>5</v>
      </c>
      <c r="I16" s="334">
        <v>4</v>
      </c>
      <c r="J16" s="335">
        <v>107</v>
      </c>
      <c r="K16" s="334">
        <v>598</v>
      </c>
      <c r="L16" s="337">
        <v>0.17892976588628801</v>
      </c>
      <c r="M16" s="337">
        <v>1.47099257629915E-2</v>
      </c>
      <c r="N16" s="338">
        <v>7</v>
      </c>
      <c r="O16" s="322"/>
    </row>
    <row r="17" spans="1:15">
      <c r="A17" s="10" t="s">
        <v>71</v>
      </c>
      <c r="B17" s="42">
        <v>0.08</v>
      </c>
      <c r="C17" s="38">
        <v>0.127</v>
      </c>
      <c r="F17" s="333" t="s">
        <v>47</v>
      </c>
      <c r="G17" s="334">
        <v>892</v>
      </c>
      <c r="H17" s="334">
        <v>130</v>
      </c>
      <c r="I17" s="334">
        <v>35</v>
      </c>
      <c r="J17" s="339">
        <v>1057</v>
      </c>
      <c r="K17" s="336">
        <v>5248</v>
      </c>
      <c r="L17" s="337">
        <v>0.20141006097561001</v>
      </c>
      <c r="M17" s="337">
        <v>0.14531207038768201</v>
      </c>
      <c r="N17" s="338">
        <v>0.762631077216398</v>
      </c>
      <c r="O17" s="322"/>
    </row>
    <row r="18" spans="1:15">
      <c r="A18" s="10" t="s">
        <v>72</v>
      </c>
      <c r="B18" s="42">
        <v>3.1E-2</v>
      </c>
      <c r="C18" s="38">
        <v>8.9999999999999993E-3</v>
      </c>
      <c r="F18" s="333" t="s">
        <v>48</v>
      </c>
      <c r="G18" s="334">
        <v>125</v>
      </c>
      <c r="H18" s="334">
        <v>14</v>
      </c>
      <c r="I18" s="334">
        <v>7</v>
      </c>
      <c r="J18" s="335">
        <v>146</v>
      </c>
      <c r="K18" s="334">
        <v>715</v>
      </c>
      <c r="L18" s="337">
        <v>0.20419580419580399</v>
      </c>
      <c r="M18" s="337">
        <v>2.0071487489689298E-2</v>
      </c>
      <c r="N18" s="338">
        <v>2.0979020979021099</v>
      </c>
      <c r="O18" s="322"/>
    </row>
    <row r="19" spans="1:15">
      <c r="A19" s="10" t="s">
        <v>73</v>
      </c>
      <c r="B19" s="42">
        <v>0.21099999999999999</v>
      </c>
      <c r="C19" s="38">
        <v>0.25700000000000001</v>
      </c>
      <c r="F19" s="333" t="s">
        <v>49</v>
      </c>
      <c r="G19" s="334">
        <v>510</v>
      </c>
      <c r="H19" s="334">
        <v>81</v>
      </c>
      <c r="I19" s="334">
        <v>21</v>
      </c>
      <c r="J19" s="335">
        <v>612</v>
      </c>
      <c r="K19" s="336">
        <v>2996</v>
      </c>
      <c r="L19" s="337">
        <v>0.204272363150868</v>
      </c>
      <c r="M19" s="337">
        <v>8.4135276326642805E-2</v>
      </c>
      <c r="N19" s="338">
        <v>0.82372322899506401</v>
      </c>
      <c r="O19" s="322"/>
    </row>
    <row r="20" spans="1:15">
      <c r="A20" s="10" t="s">
        <v>74</v>
      </c>
      <c r="B20" s="42">
        <v>0.16</v>
      </c>
      <c r="C20" s="38">
        <v>3.4000000000000002E-2</v>
      </c>
      <c r="F20" s="333" t="s">
        <v>50</v>
      </c>
      <c r="G20" s="334">
        <v>109</v>
      </c>
      <c r="H20" s="334">
        <v>8</v>
      </c>
      <c r="I20" s="334">
        <v>5</v>
      </c>
      <c r="J20" s="335">
        <v>122</v>
      </c>
      <c r="K20" s="334">
        <v>769</v>
      </c>
      <c r="L20" s="337">
        <v>0.15864759427828301</v>
      </c>
      <c r="M20" s="337">
        <v>1.6772064888644501E-2</v>
      </c>
      <c r="N20" s="338">
        <v>-3.1746031746031802</v>
      </c>
      <c r="O20" s="322"/>
    </row>
    <row r="21" spans="1:15">
      <c r="A21" s="10" t="s">
        <v>75</v>
      </c>
      <c r="B21" s="42">
        <v>7.5999999999999998E-2</v>
      </c>
      <c r="C21" s="38">
        <v>6.4000000000000001E-2</v>
      </c>
      <c r="F21" s="333" t="s">
        <v>51</v>
      </c>
      <c r="G21" s="336">
        <v>2514</v>
      </c>
      <c r="H21" s="334">
        <v>410</v>
      </c>
      <c r="I21" s="334">
        <v>114</v>
      </c>
      <c r="J21" s="339">
        <v>3038</v>
      </c>
      <c r="K21" s="336">
        <v>13050</v>
      </c>
      <c r="L21" s="337">
        <v>0.2327969348659</v>
      </c>
      <c r="M21" s="337">
        <v>0.41765191091559001</v>
      </c>
      <c r="N21" s="338">
        <v>9.8846787479402606E-2</v>
      </c>
      <c r="O21" s="322"/>
    </row>
    <row r="22" spans="1:15" ht="15" customHeight="1">
      <c r="A22" s="10" t="s">
        <v>76</v>
      </c>
      <c r="B22" s="42">
        <v>0.187</v>
      </c>
      <c r="C22" s="38">
        <v>0.13400000000000001</v>
      </c>
      <c r="F22" s="333" t="s">
        <v>52</v>
      </c>
      <c r="G22" s="334">
        <v>70</v>
      </c>
      <c r="H22" s="334">
        <v>18</v>
      </c>
      <c r="I22" s="334">
        <v>0</v>
      </c>
      <c r="J22" s="335">
        <v>88</v>
      </c>
      <c r="K22" s="334">
        <v>464</v>
      </c>
      <c r="L22" s="337">
        <v>0.18965517241379301</v>
      </c>
      <c r="M22" s="337">
        <v>1.2097882870497701E-2</v>
      </c>
      <c r="N22" s="338">
        <v>-4.3478260869565197</v>
      </c>
      <c r="O22" s="322"/>
    </row>
    <row r="23" spans="1:15" ht="15.75" customHeight="1" thickBot="1">
      <c r="A23" s="12"/>
      <c r="B23" s="43">
        <f>SUM(B8:B22)</f>
        <v>1</v>
      </c>
      <c r="C23" s="39">
        <f>SUM(C8:C22)</f>
        <v>1</v>
      </c>
      <c r="F23" s="333" t="s">
        <v>53</v>
      </c>
      <c r="G23" s="334">
        <v>174</v>
      </c>
      <c r="H23" s="334">
        <v>29</v>
      </c>
      <c r="I23" s="334">
        <v>3</v>
      </c>
      <c r="J23" s="335">
        <v>206</v>
      </c>
      <c r="K23" s="336">
        <v>1092</v>
      </c>
      <c r="L23" s="337">
        <v>0.188644688644689</v>
      </c>
      <c r="M23" s="337">
        <v>2.83200439923013E-2</v>
      </c>
      <c r="N23" s="338">
        <v>-2.8301886792452802</v>
      </c>
      <c r="O23" s="322"/>
    </row>
    <row r="24" spans="1:15">
      <c r="B24" s="41"/>
      <c r="C24" s="33"/>
      <c r="F24" s="333" t="s">
        <v>54</v>
      </c>
      <c r="G24" s="334">
        <v>38</v>
      </c>
      <c r="H24" s="334">
        <v>6</v>
      </c>
      <c r="I24" s="334">
        <v>3</v>
      </c>
      <c r="J24" s="335">
        <v>47</v>
      </c>
      <c r="K24" s="334">
        <v>266</v>
      </c>
      <c r="L24" s="337">
        <v>0.17669172932330801</v>
      </c>
      <c r="M24" s="337">
        <v>6.4613692603794296E-3</v>
      </c>
      <c r="N24" s="338">
        <v>-6</v>
      </c>
      <c r="O24" s="322"/>
    </row>
    <row r="25" spans="1:15" ht="15" customHeight="1">
      <c r="B25" s="41"/>
      <c r="C25" s="33"/>
      <c r="F25" s="333" t="s">
        <v>55</v>
      </c>
      <c r="G25" s="334">
        <v>70</v>
      </c>
      <c r="H25" s="334">
        <v>6</v>
      </c>
      <c r="I25" s="334">
        <v>2</v>
      </c>
      <c r="J25" s="335">
        <v>78</v>
      </c>
      <c r="K25" s="334">
        <v>376</v>
      </c>
      <c r="L25" s="337">
        <v>0.20744680851063799</v>
      </c>
      <c r="M25" s="337">
        <v>1.0723123453395701E-2</v>
      </c>
      <c r="N25" s="338">
        <v>6.8493150684931603</v>
      </c>
      <c r="O25" s="322"/>
    </row>
    <row r="26" spans="1:15" ht="22.5" customHeight="1">
      <c r="B26" s="41"/>
      <c r="C26" s="33"/>
      <c r="F26" s="340" t="s">
        <v>56</v>
      </c>
      <c r="G26" s="339">
        <v>6075</v>
      </c>
      <c r="H26" s="335">
        <v>960</v>
      </c>
      <c r="I26" s="335">
        <v>239</v>
      </c>
      <c r="J26" s="339">
        <v>7274</v>
      </c>
      <c r="K26" s="339">
        <v>34232</v>
      </c>
      <c r="L26" s="341">
        <v>0.21249123627015701</v>
      </c>
      <c r="M26" s="341">
        <v>1</v>
      </c>
      <c r="N26" s="346">
        <v>0.28953536467668101</v>
      </c>
      <c r="O26" s="322"/>
    </row>
    <row r="27" spans="1:15">
      <c r="B27" s="41"/>
      <c r="C27" s="33"/>
      <c r="F27" s="342" t="s">
        <v>57</v>
      </c>
      <c r="G27" s="339">
        <v>69507</v>
      </c>
      <c r="H27" s="339">
        <v>11975</v>
      </c>
      <c r="I27" s="339">
        <v>3497</v>
      </c>
      <c r="J27" s="339">
        <v>84979</v>
      </c>
      <c r="K27" s="339">
        <v>397523</v>
      </c>
      <c r="L27" s="341">
        <v>0.213771278642997</v>
      </c>
      <c r="M27" s="341" t="s">
        <v>58</v>
      </c>
      <c r="N27" s="346">
        <v>-0.40900993812113001</v>
      </c>
      <c r="O27" s="322"/>
    </row>
    <row r="28" spans="1:15" ht="15.75" thickBot="1">
      <c r="B28" s="41"/>
      <c r="C28" s="33"/>
      <c r="F28" s="343" t="s">
        <v>59</v>
      </c>
      <c r="G28" s="344">
        <v>970038</v>
      </c>
      <c r="H28" s="344">
        <v>157899</v>
      </c>
      <c r="I28" s="344">
        <v>39040</v>
      </c>
      <c r="J28" s="344">
        <v>1166977</v>
      </c>
      <c r="K28" s="344">
        <v>5129335</v>
      </c>
      <c r="L28" s="345">
        <v>0.227510388773593</v>
      </c>
      <c r="M28" s="345" t="s">
        <v>58</v>
      </c>
      <c r="N28" s="347">
        <v>-0.42662953283212302</v>
      </c>
      <c r="O28" s="322"/>
    </row>
    <row r="29" spans="1:15">
      <c r="B29" s="41"/>
      <c r="C29" s="33"/>
      <c r="O29" s="322"/>
    </row>
    <row r="30" spans="1:15">
      <c r="B30" s="41"/>
      <c r="C30" s="33"/>
      <c r="O30" s="322"/>
    </row>
    <row r="31" spans="1:15">
      <c r="B31" s="41"/>
      <c r="C31" s="33"/>
      <c r="O31" s="322"/>
    </row>
    <row r="32" spans="1:15">
      <c r="B32" s="41"/>
      <c r="C32" s="33"/>
      <c r="O32" s="322"/>
    </row>
    <row r="33" spans="2:3">
      <c r="B33" s="41"/>
      <c r="C33" s="33"/>
    </row>
    <row r="34" spans="2:3">
      <c r="B34" s="41"/>
      <c r="C34" s="33"/>
    </row>
    <row r="35" spans="2:3">
      <c r="B35" s="41"/>
      <c r="C35" s="33"/>
    </row>
    <row r="36" spans="2:3">
      <c r="B36" s="41"/>
      <c r="C36" s="33"/>
    </row>
    <row r="53" ht="28.5" customHeight="1"/>
  </sheetData>
  <sheetProtection algorithmName="SHA-512" hashValue="5myMpZBdwoR87Cyun0OiBn935WzKNA3m1zVmQhAmHIdDTk7B6GXSbyLatqIZSLCeP2pM9tIj4Ic1cHuLdkU5Ww==" saltValue="/0jQ/9IxM0d09OpalPN5ag==" spinCount="100000" sheet="1" objects="1" scenarios="1"/>
  <mergeCells count="7">
    <mergeCell ref="G6:J6"/>
    <mergeCell ref="O7:O9"/>
    <mergeCell ref="A1:C1"/>
    <mergeCell ref="A3:C3"/>
    <mergeCell ref="A4:C4"/>
    <mergeCell ref="A5:C5"/>
    <mergeCell ref="A6:C6"/>
  </mergeCells>
  <pageMargins left="0.7" right="0.7" top="0.75" bottom="0.75" header="0.3" footer="0.3"/>
  <pageSetup paperSize="9" scale="69" orientation="portrait" r:id="rId1"/>
  <colBreaks count="2" manualBreakCount="2">
    <brk id="4" max="50" man="1"/>
    <brk id="14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R14"/>
  <sheetViews>
    <sheetView zoomScaleNormal="100" workbookViewId="0">
      <selection sqref="A1:P1"/>
    </sheetView>
  </sheetViews>
  <sheetFormatPr defaultColWidth="9.140625" defaultRowHeight="15"/>
  <cols>
    <col min="2" max="6" width="9.140625" customWidth="1"/>
    <col min="10" max="11" width="9.140625" customWidth="1"/>
    <col min="15" max="16" width="9.140625" customWidth="1"/>
  </cols>
  <sheetData>
    <row r="1" spans="1:18">
      <c r="A1" s="756" t="s">
        <v>122</v>
      </c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  <c r="N1" s="757"/>
      <c r="O1" s="757"/>
      <c r="P1" s="757"/>
    </row>
    <row r="2" spans="1:18" s="55" customFormat="1" ht="13.5" thickBot="1">
      <c r="A2" s="54" t="s">
        <v>280</v>
      </c>
    </row>
    <row r="3" spans="1:18" s="55" customFormat="1" ht="15.75" thickBot="1">
      <c r="A3" s="753" t="s">
        <v>276</v>
      </c>
      <c r="B3" s="754"/>
      <c r="C3" s="754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5"/>
    </row>
    <row r="4" spans="1:18" s="55" customFormat="1" ht="15.75" thickBot="1">
      <c r="A4" s="753" t="s">
        <v>277</v>
      </c>
      <c r="B4" s="754"/>
      <c r="C4" s="754"/>
      <c r="D4" s="754"/>
      <c r="E4" s="754"/>
      <c r="F4" s="754"/>
      <c r="G4" s="754"/>
      <c r="H4" s="754"/>
      <c r="I4" s="754"/>
      <c r="J4" s="754"/>
      <c r="K4" s="754"/>
      <c r="L4" s="754"/>
      <c r="M4" s="754"/>
      <c r="N4" s="754"/>
      <c r="O4" s="754"/>
      <c r="P4" s="755"/>
    </row>
    <row r="5" spans="1:18" ht="15.75" thickBot="1">
      <c r="A5" s="753" t="s">
        <v>278</v>
      </c>
      <c r="B5" s="754"/>
      <c r="C5" s="754"/>
      <c r="D5" s="754"/>
      <c r="E5" s="754"/>
      <c r="F5" s="754"/>
      <c r="G5" s="754"/>
      <c r="H5" s="754"/>
      <c r="I5" s="754"/>
      <c r="J5" s="754"/>
      <c r="K5" s="754"/>
      <c r="L5" s="754"/>
      <c r="M5" s="754"/>
      <c r="N5" s="754"/>
      <c r="O5" s="754"/>
      <c r="P5" s="755"/>
    </row>
    <row r="6" spans="1:18" s="55" customFormat="1" ht="15.75" thickBot="1">
      <c r="A6" s="753" t="s">
        <v>279</v>
      </c>
      <c r="B6" s="754"/>
      <c r="C6" s="754"/>
      <c r="D6" s="754"/>
      <c r="E6" s="754"/>
      <c r="F6" s="754"/>
      <c r="G6" s="754"/>
      <c r="H6" s="754"/>
      <c r="I6" s="754"/>
      <c r="J6" s="754"/>
      <c r="K6" s="754"/>
      <c r="L6" s="754"/>
      <c r="M6" s="754"/>
      <c r="N6" s="754"/>
      <c r="O6" s="754"/>
      <c r="P6" s="755"/>
    </row>
    <row r="7" spans="1:18">
      <c r="A7" s="261"/>
      <c r="B7" s="794" t="s">
        <v>9</v>
      </c>
      <c r="C7" s="759"/>
      <c r="D7" s="759"/>
      <c r="E7" s="759"/>
      <c r="F7" s="760"/>
      <c r="G7" s="793" t="s">
        <v>10</v>
      </c>
      <c r="H7" s="762"/>
      <c r="I7" s="762"/>
      <c r="J7" s="758"/>
      <c r="K7" s="763"/>
      <c r="L7" s="761" t="s">
        <v>11</v>
      </c>
      <c r="M7" s="762"/>
      <c r="N7" s="762"/>
      <c r="O7" s="758"/>
      <c r="P7" s="763"/>
    </row>
    <row r="8" spans="1:18" ht="15" customHeight="1">
      <c r="A8" s="262"/>
      <c r="B8" s="263">
        <v>2018</v>
      </c>
      <c r="C8" s="259">
        <v>2019</v>
      </c>
      <c r="D8" s="259">
        <v>2020</v>
      </c>
      <c r="E8" s="264">
        <v>2021</v>
      </c>
      <c r="F8" s="260">
        <v>2022</v>
      </c>
      <c r="G8" s="271">
        <v>2018</v>
      </c>
      <c r="H8" s="259">
        <v>2019</v>
      </c>
      <c r="I8" s="259">
        <v>2020</v>
      </c>
      <c r="J8" s="264">
        <v>2021</v>
      </c>
      <c r="K8" s="260">
        <v>2022</v>
      </c>
      <c r="L8" s="263">
        <v>2018</v>
      </c>
      <c r="M8" s="259">
        <v>2019</v>
      </c>
      <c r="N8" s="259">
        <v>2020</v>
      </c>
      <c r="O8" s="264">
        <v>2021</v>
      </c>
      <c r="P8" s="260">
        <v>2022</v>
      </c>
      <c r="R8" s="113"/>
    </row>
    <row r="9" spans="1:18" ht="15" customHeight="1">
      <c r="A9" s="163" t="s">
        <v>0</v>
      </c>
      <c r="B9" s="10">
        <v>244.8</v>
      </c>
      <c r="C9" s="1">
        <v>244.4</v>
      </c>
      <c r="D9" s="1">
        <v>234.5</v>
      </c>
      <c r="E9" s="15">
        <v>243.4</v>
      </c>
      <c r="F9" s="124">
        <v>246.3</v>
      </c>
      <c r="G9" s="121">
        <v>256.60000000000002</v>
      </c>
      <c r="H9" s="1">
        <v>256.60000000000002</v>
      </c>
      <c r="I9" s="1">
        <v>241.9</v>
      </c>
      <c r="J9" s="15">
        <v>252.7</v>
      </c>
      <c r="K9" s="124">
        <v>257.2</v>
      </c>
      <c r="L9" s="10">
        <v>248.5</v>
      </c>
      <c r="M9" s="1">
        <v>248.6</v>
      </c>
      <c r="N9" s="1">
        <v>230</v>
      </c>
      <c r="O9" s="15">
        <v>243</v>
      </c>
      <c r="P9" s="124">
        <v>250.7</v>
      </c>
      <c r="R9" s="113"/>
    </row>
    <row r="10" spans="1:18" ht="15" customHeight="1">
      <c r="A10" s="163" t="s">
        <v>1</v>
      </c>
      <c r="B10" s="10">
        <v>224.4</v>
      </c>
      <c r="C10" s="1">
        <v>225.9</v>
      </c>
      <c r="D10" s="1">
        <v>210.9</v>
      </c>
      <c r="E10" s="15">
        <v>222.3</v>
      </c>
      <c r="F10" s="124">
        <v>228.5</v>
      </c>
      <c r="G10" s="121">
        <v>240.3</v>
      </c>
      <c r="H10" s="1">
        <v>240.5</v>
      </c>
      <c r="I10" s="1">
        <v>221.6</v>
      </c>
      <c r="J10" s="15">
        <v>233</v>
      </c>
      <c r="K10" s="124">
        <v>239.9</v>
      </c>
      <c r="L10" s="10">
        <v>235.7</v>
      </c>
      <c r="M10" s="1">
        <v>235.9</v>
      </c>
      <c r="N10" s="1">
        <v>213.2</v>
      </c>
      <c r="O10" s="15">
        <v>226.8</v>
      </c>
      <c r="P10" s="124">
        <v>235.9</v>
      </c>
      <c r="R10" s="113"/>
    </row>
    <row r="11" spans="1:18" ht="15" customHeight="1">
      <c r="A11" s="163" t="s">
        <v>2</v>
      </c>
      <c r="B11" s="10">
        <v>235.6</v>
      </c>
      <c r="C11" s="1">
        <v>236.1</v>
      </c>
      <c r="D11" s="1">
        <v>223.9</v>
      </c>
      <c r="E11" s="15">
        <v>233.9</v>
      </c>
      <c r="F11" s="124">
        <v>238.2</v>
      </c>
      <c r="G11" s="121">
        <v>249.4</v>
      </c>
      <c r="H11" s="1">
        <v>249.5</v>
      </c>
      <c r="I11" s="1">
        <v>241.9</v>
      </c>
      <c r="J11" s="15">
        <v>244</v>
      </c>
      <c r="K11" s="124">
        <v>249.5</v>
      </c>
      <c r="L11" s="10">
        <v>243.1</v>
      </c>
      <c r="M11" s="1">
        <v>243.2</v>
      </c>
      <c r="N11" s="1">
        <v>222.9</v>
      </c>
      <c r="O11" s="15">
        <v>236.1</v>
      </c>
      <c r="P11" s="124">
        <v>244.4</v>
      </c>
      <c r="R11" s="113"/>
    </row>
    <row r="12" spans="1:18" ht="15.75" customHeight="1" thickBot="1">
      <c r="A12" s="164" t="s">
        <v>3</v>
      </c>
      <c r="B12" s="12">
        <f>B10-B9</f>
        <v>-20.400000000000006</v>
      </c>
      <c r="C12" s="13">
        <f t="shared" ref="C12:F12" si="0">C10-C9</f>
        <v>-18.5</v>
      </c>
      <c r="D12" s="13">
        <f t="shared" si="0"/>
        <v>-23.599999999999994</v>
      </c>
      <c r="E12" s="13">
        <f t="shared" si="0"/>
        <v>-21.099999999999994</v>
      </c>
      <c r="F12" s="14">
        <f t="shared" si="0"/>
        <v>-17.800000000000011</v>
      </c>
      <c r="G12" s="158">
        <f>G10-G9</f>
        <v>-16.300000000000011</v>
      </c>
      <c r="H12" s="158">
        <f t="shared" ref="H12:K12" si="1">H10-H9</f>
        <v>-16.100000000000023</v>
      </c>
      <c r="I12" s="158">
        <f t="shared" si="1"/>
        <v>-20.300000000000011</v>
      </c>
      <c r="J12" s="158">
        <f t="shared" si="1"/>
        <v>-19.699999999999989</v>
      </c>
      <c r="K12" s="158">
        <f t="shared" si="1"/>
        <v>-17.299999999999983</v>
      </c>
      <c r="L12" s="13">
        <f>L10-L9</f>
        <v>-12.800000000000011</v>
      </c>
      <c r="M12" s="13">
        <f t="shared" ref="M12:P12" si="2">M10-M9</f>
        <v>-12.699999999999989</v>
      </c>
      <c r="N12" s="13">
        <f t="shared" si="2"/>
        <v>-16.800000000000011</v>
      </c>
      <c r="O12" s="13">
        <f t="shared" si="2"/>
        <v>-16.199999999999989</v>
      </c>
      <c r="P12" s="13">
        <f t="shared" si="2"/>
        <v>-14.799999999999983</v>
      </c>
      <c r="R12" s="112"/>
    </row>
    <row r="14" spans="1:18">
      <c r="R14" s="113"/>
    </row>
  </sheetData>
  <sheetProtection algorithmName="SHA-512" hashValue="GPckv3UcFvmPmHFPh4rGjmxg4Lw5zKEZO1lxw60qHSq7quA+gavfi47vvvuXrLRhmMmHZxFsY6Y1dyUyLfag6g==" saltValue="jUn9FOqaDmYJ+hErbEbv2Q==" spinCount="100000" sheet="1" objects="1" scenarios="1"/>
  <mergeCells count="8">
    <mergeCell ref="B7:F7"/>
    <mergeCell ref="G7:K7"/>
    <mergeCell ref="L7:P7"/>
    <mergeCell ref="A1:P1"/>
    <mergeCell ref="A3:P3"/>
    <mergeCell ref="A4:P4"/>
    <mergeCell ref="A5:P5"/>
    <mergeCell ref="A6:P6"/>
  </mergeCells>
  <pageMargins left="0.7" right="0.7" top="0.75" bottom="0.75" header="0.3" footer="0.3"/>
  <pageSetup paperSize="9" scale="8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V269"/>
  <sheetViews>
    <sheetView zoomScaleNormal="100" workbookViewId="0">
      <selection sqref="A1:F1"/>
    </sheetView>
  </sheetViews>
  <sheetFormatPr defaultRowHeight="15"/>
  <cols>
    <col min="1" max="1" width="30.7109375" customWidth="1"/>
    <col min="2" max="7" width="10.7109375" customWidth="1"/>
    <col min="8" max="8" width="30.7109375" hidden="1" customWidth="1"/>
    <col min="9" max="13" width="10.7109375" hidden="1" customWidth="1"/>
    <col min="15" max="15" width="30.7109375" customWidth="1"/>
    <col min="16" max="20" width="10.7109375" customWidth="1"/>
  </cols>
  <sheetData>
    <row r="1" spans="1:20" ht="15" customHeight="1">
      <c r="A1" s="864" t="s">
        <v>385</v>
      </c>
      <c r="B1" s="864"/>
      <c r="C1" s="864"/>
      <c r="D1" s="864"/>
      <c r="E1" s="864"/>
      <c r="F1" s="864"/>
      <c r="G1" s="29"/>
      <c r="H1" s="29"/>
      <c r="I1" s="29"/>
      <c r="J1" s="29"/>
      <c r="K1" s="29"/>
      <c r="L1" s="29"/>
      <c r="M1" s="29"/>
      <c r="N1" s="29"/>
      <c r="O1" s="29"/>
      <c r="P1" s="29"/>
    </row>
    <row r="2" spans="1:20" s="55" customFormat="1" ht="13.5" thickBot="1">
      <c r="A2" s="54" t="s">
        <v>383</v>
      </c>
    </row>
    <row r="3" spans="1:20" s="55" customFormat="1" ht="15.75" thickBot="1">
      <c r="A3" s="753" t="s">
        <v>276</v>
      </c>
      <c r="B3" s="754"/>
      <c r="C3" s="754"/>
      <c r="D3" s="754"/>
      <c r="E3" s="754"/>
      <c r="F3" s="755"/>
    </row>
    <row r="4" spans="1:20" s="55" customFormat="1" ht="15.75" thickBot="1">
      <c r="A4" s="753" t="s">
        <v>277</v>
      </c>
      <c r="B4" s="754"/>
      <c r="C4" s="754"/>
      <c r="D4" s="754"/>
      <c r="E4" s="754"/>
      <c r="F4" s="755"/>
    </row>
    <row r="5" spans="1:20" ht="15.75" thickBot="1">
      <c r="A5" s="753" t="s">
        <v>379</v>
      </c>
      <c r="B5" s="754"/>
      <c r="C5" s="754"/>
      <c r="D5" s="754"/>
      <c r="E5" s="754"/>
      <c r="F5" s="755"/>
    </row>
    <row r="6" spans="1:20" ht="15.75" thickBot="1">
      <c r="A6" s="2" t="s">
        <v>286</v>
      </c>
      <c r="O6" s="2" t="s">
        <v>287</v>
      </c>
    </row>
    <row r="7" spans="1:20">
      <c r="A7" s="374"/>
      <c r="B7" s="843" t="s">
        <v>288</v>
      </c>
      <c r="C7" s="844"/>
      <c r="D7" s="844"/>
      <c r="E7" s="844"/>
      <c r="F7" s="845"/>
      <c r="H7" s="374"/>
      <c r="I7" s="843" t="s">
        <v>288</v>
      </c>
      <c r="J7" s="844"/>
      <c r="K7" s="844"/>
      <c r="L7" s="844"/>
      <c r="M7" s="845"/>
      <c r="O7" s="374"/>
      <c r="P7" s="843" t="s">
        <v>288</v>
      </c>
      <c r="Q7" s="844"/>
      <c r="R7" s="844"/>
      <c r="S7" s="844"/>
      <c r="T7" s="845"/>
    </row>
    <row r="8" spans="1:20">
      <c r="A8" s="375" t="s">
        <v>289</v>
      </c>
      <c r="B8" s="376">
        <v>2018</v>
      </c>
      <c r="C8" s="376">
        <v>2019</v>
      </c>
      <c r="D8" s="376">
        <v>2020</v>
      </c>
      <c r="E8" s="376">
        <v>2021</v>
      </c>
      <c r="F8" s="377">
        <v>2022</v>
      </c>
      <c r="H8" s="375" t="s">
        <v>289</v>
      </c>
      <c r="I8" s="376">
        <v>2018</v>
      </c>
      <c r="J8" s="376">
        <v>2019</v>
      </c>
      <c r="K8" s="376">
        <v>2020</v>
      </c>
      <c r="L8" s="376">
        <v>2021</v>
      </c>
      <c r="M8" s="377">
        <v>2022</v>
      </c>
      <c r="O8" s="375" t="s">
        <v>289</v>
      </c>
      <c r="P8" s="376">
        <v>2018</v>
      </c>
      <c r="Q8" s="376">
        <v>2019</v>
      </c>
      <c r="R8" s="376">
        <v>2020</v>
      </c>
      <c r="S8" s="376">
        <v>2021</v>
      </c>
      <c r="T8" s="377">
        <v>2022</v>
      </c>
    </row>
    <row r="9" spans="1:20">
      <c r="A9" s="378" t="s">
        <v>290</v>
      </c>
      <c r="B9" s="379">
        <v>2065</v>
      </c>
      <c r="C9" s="379">
        <v>1858</v>
      </c>
      <c r="D9" s="379">
        <v>2068</v>
      </c>
      <c r="E9" s="379">
        <v>1942</v>
      </c>
      <c r="F9" s="380">
        <v>2025</v>
      </c>
      <c r="H9" s="378" t="s">
        <v>290</v>
      </c>
      <c r="I9" s="381">
        <f>B9/$B$12*100</f>
        <v>75.255102040816325</v>
      </c>
      <c r="J9" s="381">
        <f>C9/$C$12*100</f>
        <v>74.053407732164217</v>
      </c>
      <c r="K9" s="381">
        <f>D9/$D$12*100</f>
        <v>88.451668092386655</v>
      </c>
      <c r="L9" s="381">
        <f>E9/$E$12*100</f>
        <v>83.779119930974971</v>
      </c>
      <c r="M9" s="382">
        <f>F9/$F$12*100</f>
        <v>78.457962030220841</v>
      </c>
      <c r="O9" s="378" t="s">
        <v>290</v>
      </c>
      <c r="P9" s="381">
        <v>75.2</v>
      </c>
      <c r="Q9" s="381">
        <v>74</v>
      </c>
      <c r="R9" s="381">
        <f>K9/$B$12+ROUND(K9,1)</f>
        <v>88.532234572919961</v>
      </c>
      <c r="S9" s="381">
        <f t="shared" ref="S9:S11" si="0">L9/$B$12+ROUND(L9,1)</f>
        <v>83.830531749245978</v>
      </c>
      <c r="T9" s="382">
        <f>M9/$B$12+ROUND(M9,1)</f>
        <v>78.528592551760283</v>
      </c>
    </row>
    <row r="10" spans="1:20">
      <c r="A10" s="378" t="s">
        <v>291</v>
      </c>
      <c r="B10" s="379">
        <v>106</v>
      </c>
      <c r="C10" s="379">
        <v>115</v>
      </c>
      <c r="D10" s="379">
        <v>78</v>
      </c>
      <c r="E10" s="379">
        <v>70</v>
      </c>
      <c r="F10" s="380">
        <v>88</v>
      </c>
      <c r="H10" s="378" t="s">
        <v>291</v>
      </c>
      <c r="I10" s="381">
        <f>B10/$B$12*100</f>
        <v>3.8629737609329444</v>
      </c>
      <c r="J10" s="383">
        <f>C10/$C$12*100</f>
        <v>4.5834994021522517</v>
      </c>
      <c r="K10" s="381">
        <f>D10/$D$12*100</f>
        <v>3.3361847733105217</v>
      </c>
      <c r="L10" s="381">
        <f>E10/$E$12*100</f>
        <v>3.0198446937014669</v>
      </c>
      <c r="M10" s="382">
        <f>F10/$F$12*100</f>
        <v>3.4095311894614491</v>
      </c>
      <c r="O10" s="378" t="s">
        <v>291</v>
      </c>
      <c r="P10" s="381">
        <f>I10/$B$12+ROUND(I10,1)</f>
        <v>3.9014077892714769</v>
      </c>
      <c r="Q10" s="381">
        <f>J10/$B$12+ROUND(J10,1)</f>
        <v>4.6016703715022418</v>
      </c>
      <c r="R10" s="381">
        <f>K10/$B$12+ROUND(K10,1)</f>
        <v>3.3012158107774452</v>
      </c>
      <c r="S10" s="381">
        <f t="shared" si="0"/>
        <v>3.0011005264918738</v>
      </c>
      <c r="T10" s="382">
        <f>M10/$B$12+ROUND(M10,1)</f>
        <v>3.4012425405209408</v>
      </c>
    </row>
    <row r="11" spans="1:20">
      <c r="A11" s="378" t="s">
        <v>292</v>
      </c>
      <c r="B11" s="379">
        <v>573</v>
      </c>
      <c r="C11" s="379">
        <v>536</v>
      </c>
      <c r="D11" s="379">
        <v>192</v>
      </c>
      <c r="E11" s="379">
        <v>306</v>
      </c>
      <c r="F11" s="380">
        <v>468</v>
      </c>
      <c r="H11" s="378" t="s">
        <v>292</v>
      </c>
      <c r="I11" s="381">
        <f>B11/$B$12*100</f>
        <v>20.881924198250729</v>
      </c>
      <c r="J11" s="381">
        <f>C11/$C$12*100</f>
        <v>21.363092865683537</v>
      </c>
      <c r="K11" s="381">
        <f>D11/$D$12*100</f>
        <v>8.2121471343028229</v>
      </c>
      <c r="L11" s="381">
        <f>E11/$E$12*100</f>
        <v>13.201035375323556</v>
      </c>
      <c r="M11" s="382">
        <f>F11/$F$12*100</f>
        <v>18.132506780317705</v>
      </c>
      <c r="O11" s="378" t="s">
        <v>292</v>
      </c>
      <c r="P11" s="381">
        <f>I11/$B$12+ROUND(I11,1)</f>
        <v>20.907610030684491</v>
      </c>
      <c r="Q11" s="381">
        <f>J11/$B$12+ROUND(J11,1)</f>
        <v>21.407785383697405</v>
      </c>
      <c r="R11" s="381">
        <f>K11/$B$12+ROUND(K11,1)</f>
        <v>8.2029927649906345</v>
      </c>
      <c r="S11" s="381">
        <f t="shared" si="0"/>
        <v>13.204810872950191</v>
      </c>
      <c r="T11" s="382">
        <f>M11/$B$12+ROUND(M11,1)</f>
        <v>18.106608056406824</v>
      </c>
    </row>
    <row r="12" spans="1:20" ht="15.75" thickBot="1">
      <c r="A12" s="384" t="s">
        <v>22</v>
      </c>
      <c r="B12" s="385">
        <v>2744</v>
      </c>
      <c r="C12" s="385">
        <v>2509</v>
      </c>
      <c r="D12" s="385">
        <v>2338</v>
      </c>
      <c r="E12" s="385">
        <v>2318</v>
      </c>
      <c r="F12" s="386">
        <v>2581</v>
      </c>
      <c r="H12" s="384" t="s">
        <v>22</v>
      </c>
      <c r="I12" s="387">
        <f>B12/$B$12*100</f>
        <v>100</v>
      </c>
      <c r="J12" s="387">
        <f>C12/$C$12*100</f>
        <v>100</v>
      </c>
      <c r="K12" s="387">
        <f>D12/$D$12*100</f>
        <v>100</v>
      </c>
      <c r="L12" s="387">
        <f>E12/$E$12*100</f>
        <v>100</v>
      </c>
      <c r="M12" s="388">
        <f>F12/$F$12*100</f>
        <v>100</v>
      </c>
      <c r="O12" s="384" t="s">
        <v>22</v>
      </c>
      <c r="P12" s="387">
        <f>SUM(P9:P11)</f>
        <v>100.00901781995597</v>
      </c>
      <c r="Q12" s="387">
        <f>SUM(Q9:Q11)</f>
        <v>100.00945575519964</v>
      </c>
      <c r="R12" s="387">
        <f>SUM(R9:R11)</f>
        <v>100.03644314868805</v>
      </c>
      <c r="S12" s="387">
        <f>SUM(S9:S11)</f>
        <v>100.03644314868804</v>
      </c>
      <c r="T12" s="388">
        <f>SUM(T9:T11)</f>
        <v>100.03644314868805</v>
      </c>
    </row>
    <row r="14" spans="1:20" ht="15.75" thickBot="1">
      <c r="A14" s="2" t="s">
        <v>293</v>
      </c>
      <c r="O14" s="390" t="s">
        <v>294</v>
      </c>
    </row>
    <row r="15" spans="1:20" ht="15" customHeight="1">
      <c r="A15" s="374"/>
      <c r="B15" s="843" t="s">
        <v>288</v>
      </c>
      <c r="C15" s="844"/>
      <c r="D15" s="844"/>
      <c r="E15" s="844"/>
      <c r="F15" s="845"/>
      <c r="H15" s="374"/>
      <c r="I15" s="843" t="s">
        <v>288</v>
      </c>
      <c r="J15" s="844"/>
      <c r="K15" s="844"/>
      <c r="L15" s="844"/>
      <c r="M15" s="845"/>
      <c r="O15" s="374"/>
      <c r="P15" s="843" t="s">
        <v>288</v>
      </c>
      <c r="Q15" s="844"/>
      <c r="R15" s="844"/>
      <c r="S15" s="844"/>
      <c r="T15" s="845"/>
    </row>
    <row r="16" spans="1:20">
      <c r="A16" s="375" t="s">
        <v>289</v>
      </c>
      <c r="B16" s="376">
        <v>2018</v>
      </c>
      <c r="C16" s="376">
        <v>2019</v>
      </c>
      <c r="D16" s="376">
        <v>2020</v>
      </c>
      <c r="E16" s="376">
        <v>2021</v>
      </c>
      <c r="F16" s="377">
        <v>2022</v>
      </c>
      <c r="H16" s="375" t="s">
        <v>289</v>
      </c>
      <c r="I16" s="376">
        <v>2018</v>
      </c>
      <c r="J16" s="376">
        <v>2019</v>
      </c>
      <c r="K16" s="376">
        <v>2020</v>
      </c>
      <c r="L16" s="376">
        <v>2021</v>
      </c>
      <c r="M16" s="377">
        <v>2022</v>
      </c>
      <c r="O16" s="375" t="s">
        <v>289</v>
      </c>
      <c r="P16" s="376">
        <v>2018</v>
      </c>
      <c r="Q16" s="376">
        <v>2019</v>
      </c>
      <c r="R16" s="376">
        <v>2020</v>
      </c>
      <c r="S16" s="376">
        <v>2021</v>
      </c>
      <c r="T16" s="377">
        <v>2022</v>
      </c>
    </row>
    <row r="17" spans="1:20">
      <c r="A17" s="378" t="s">
        <v>290</v>
      </c>
      <c r="B17" s="379">
        <v>3835</v>
      </c>
      <c r="C17" s="379">
        <v>3772</v>
      </c>
      <c r="D17" s="379">
        <v>2979</v>
      </c>
      <c r="E17" s="379">
        <v>3396</v>
      </c>
      <c r="F17" s="380">
        <v>3532</v>
      </c>
      <c r="H17" s="378" t="s">
        <v>290</v>
      </c>
      <c r="I17" s="381">
        <f>B17/$B$20*100</f>
        <v>76.869112046502309</v>
      </c>
      <c r="J17" s="381">
        <f>C17/$C$20*100</f>
        <v>76.822810590631363</v>
      </c>
      <c r="K17" s="381">
        <f>D17/$D$20*100</f>
        <v>82.612312811980033</v>
      </c>
      <c r="L17" s="381">
        <f>E17/$E$20*100</f>
        <v>83.501352348168183</v>
      </c>
      <c r="M17" s="382">
        <f>F17/$F$20*100</f>
        <v>79.246129683643701</v>
      </c>
      <c r="O17" s="378" t="s">
        <v>290</v>
      </c>
      <c r="P17" s="381">
        <f t="shared" ref="P17:Q19" si="1">I17/$B$12+ROUND(I17,1)</f>
        <v>76.928013524798288</v>
      </c>
      <c r="Q17" s="381">
        <f t="shared" si="1"/>
        <v>76.827996651089876</v>
      </c>
      <c r="R17" s="381">
        <f>K17/$B$12+ROUND(K17,1)</f>
        <v>82.630106527992695</v>
      </c>
      <c r="S17" s="381">
        <f>L17/$B$12+ROUND(L17,1)</f>
        <v>83.53043052199277</v>
      </c>
      <c r="T17" s="382">
        <v>79.3</v>
      </c>
    </row>
    <row r="18" spans="1:20">
      <c r="A18" s="378" t="s">
        <v>291</v>
      </c>
      <c r="B18" s="379">
        <v>571</v>
      </c>
      <c r="C18" s="379">
        <v>573</v>
      </c>
      <c r="D18" s="379">
        <v>445</v>
      </c>
      <c r="E18" s="379">
        <v>385</v>
      </c>
      <c r="F18" s="380">
        <v>447</v>
      </c>
      <c r="H18" s="378" t="s">
        <v>291</v>
      </c>
      <c r="I18" s="381">
        <f>B18/$B$20*100</f>
        <v>11.445179394668269</v>
      </c>
      <c r="J18" s="381">
        <f>C18/$C$20*100</f>
        <v>11.670061099796333</v>
      </c>
      <c r="K18" s="381">
        <f>D18/$D$20*100</f>
        <v>12.340543538546866</v>
      </c>
      <c r="L18" s="381">
        <f>E18/$E$20*100</f>
        <v>9.4664371772805502</v>
      </c>
      <c r="M18" s="382">
        <f>F18/$F$20*100</f>
        <v>10.029167601525691</v>
      </c>
      <c r="O18" s="378" t="s">
        <v>291</v>
      </c>
      <c r="P18" s="381">
        <f t="shared" si="1"/>
        <v>11.404170983744413</v>
      </c>
      <c r="Q18" s="381">
        <f>J18/$B$12+ROUND(J18,1)</f>
        <v>11.704252937718584</v>
      </c>
      <c r="R18" s="381">
        <f>K18/$B$12+ROUND(K18,1)</f>
        <v>12.304497282630667</v>
      </c>
      <c r="S18" s="381">
        <f>L18/$B$12+ROUND(L18,1)</f>
        <v>9.5034498677759771</v>
      </c>
      <c r="T18" s="382">
        <f>M18/$B$12+ROUND(M18,1)</f>
        <v>10.003654944461198</v>
      </c>
    </row>
    <row r="19" spans="1:20">
      <c r="A19" s="378" t="s">
        <v>292</v>
      </c>
      <c r="B19" s="379">
        <v>583</v>
      </c>
      <c r="C19" s="379">
        <v>565</v>
      </c>
      <c r="D19" s="379">
        <v>182</v>
      </c>
      <c r="E19" s="379">
        <v>286</v>
      </c>
      <c r="F19" s="380">
        <v>478</v>
      </c>
      <c r="H19" s="378" t="s">
        <v>292</v>
      </c>
      <c r="I19" s="381">
        <f>B19/$B$20*100</f>
        <v>11.685708558829425</v>
      </c>
      <c r="J19" s="381">
        <f>C19/$C$20*100</f>
        <v>11.507128309572302</v>
      </c>
      <c r="K19" s="381">
        <f>D19/$D$20*100</f>
        <v>5.0471436494731003</v>
      </c>
      <c r="L19" s="381">
        <f>E19/$E$20*100</f>
        <v>7.0322104745512659</v>
      </c>
      <c r="M19" s="382">
        <f>F19/$F$20*100</f>
        <v>10.724702714830602</v>
      </c>
      <c r="O19" s="378" t="s">
        <v>292</v>
      </c>
      <c r="P19" s="381">
        <f t="shared" si="1"/>
        <v>11.704258640145346</v>
      </c>
      <c r="Q19" s="381">
        <f>J19/$B$12+ROUND(J19,1)</f>
        <v>11.504193559879582</v>
      </c>
      <c r="R19" s="381">
        <v>5.0999999999999996</v>
      </c>
      <c r="S19" s="381">
        <f>L19/$B$12+ROUND(L19,1)</f>
        <v>7.0025627589192974</v>
      </c>
      <c r="T19" s="382">
        <f>M19/$B$12+ROUND(M19,1)</f>
        <v>10.703908419356717</v>
      </c>
    </row>
    <row r="20" spans="1:20" ht="15.75" thickBot="1">
      <c r="A20" s="384" t="s">
        <v>22</v>
      </c>
      <c r="B20" s="385">
        <f>SUM(B17:B19)</f>
        <v>4989</v>
      </c>
      <c r="C20" s="385">
        <f>SUM(C17:C19)</f>
        <v>4910</v>
      </c>
      <c r="D20" s="385">
        <f>SUM(D17:D19)</f>
        <v>3606</v>
      </c>
      <c r="E20" s="385">
        <f>SUM(E17:E19)</f>
        <v>4067</v>
      </c>
      <c r="F20" s="386">
        <f>SUM(F17:F19)</f>
        <v>4457</v>
      </c>
      <c r="H20" s="384" t="s">
        <v>22</v>
      </c>
      <c r="I20" s="387">
        <f>B20/$B$20*100</f>
        <v>100</v>
      </c>
      <c r="J20" s="387">
        <f>C20/$C$20*100</f>
        <v>100</v>
      </c>
      <c r="K20" s="387">
        <f>D20/$D$20*100</f>
        <v>100</v>
      </c>
      <c r="L20" s="387">
        <f>E20/$E$20*100</f>
        <v>100</v>
      </c>
      <c r="M20" s="388">
        <f>F20/$F$20*100</f>
        <v>100</v>
      </c>
      <c r="O20" s="384" t="s">
        <v>22</v>
      </c>
      <c r="P20" s="387">
        <f>SUM(P17:P19)</f>
        <v>100.03644314868804</v>
      </c>
      <c r="Q20" s="387">
        <f>SUM(Q17:Q19)</f>
        <v>100.03644314868804</v>
      </c>
      <c r="R20" s="387">
        <f>SUM(R17:R19)</f>
        <v>100.03460381062335</v>
      </c>
      <c r="S20" s="387">
        <f>SUM(S17:S19)</f>
        <v>100.03644314868804</v>
      </c>
      <c r="T20" s="388">
        <f>SUM(T17:T19)</f>
        <v>100.00756336381792</v>
      </c>
    </row>
    <row r="22" spans="1:20" ht="15.75" thickBot="1">
      <c r="A22" s="2" t="s">
        <v>295</v>
      </c>
      <c r="O22" s="390" t="s">
        <v>296</v>
      </c>
    </row>
    <row r="23" spans="1:20">
      <c r="A23" s="391"/>
      <c r="B23" s="848" t="s">
        <v>288</v>
      </c>
      <c r="C23" s="849"/>
      <c r="D23" s="849"/>
      <c r="E23" s="849"/>
      <c r="F23" s="850"/>
      <c r="H23" s="374"/>
      <c r="I23" s="843" t="s">
        <v>288</v>
      </c>
      <c r="J23" s="844"/>
      <c r="K23" s="844"/>
      <c r="L23" s="844"/>
      <c r="M23" s="845"/>
      <c r="O23" s="374"/>
      <c r="P23" s="843" t="s">
        <v>288</v>
      </c>
      <c r="Q23" s="844"/>
      <c r="R23" s="844"/>
      <c r="S23" s="844"/>
      <c r="T23" s="845"/>
    </row>
    <row r="24" spans="1:20">
      <c r="A24" s="392" t="s">
        <v>289</v>
      </c>
      <c r="B24" s="393">
        <v>2018</v>
      </c>
      <c r="C24" s="393">
        <v>2019</v>
      </c>
      <c r="D24" s="393">
        <v>2020</v>
      </c>
      <c r="E24" s="393">
        <v>2021</v>
      </c>
      <c r="F24" s="394">
        <v>2022</v>
      </c>
      <c r="H24" s="375" t="s">
        <v>289</v>
      </c>
      <c r="I24" s="376">
        <v>2018</v>
      </c>
      <c r="J24" s="376">
        <v>2019</v>
      </c>
      <c r="K24" s="376">
        <v>2020</v>
      </c>
      <c r="L24" s="376">
        <v>2021</v>
      </c>
      <c r="M24" s="377">
        <v>2022</v>
      </c>
      <c r="O24" s="375" t="s">
        <v>289</v>
      </c>
      <c r="P24" s="376">
        <v>2018</v>
      </c>
      <c r="Q24" s="376">
        <v>2019</v>
      </c>
      <c r="R24" s="376">
        <v>2020</v>
      </c>
      <c r="S24" s="376">
        <v>2021</v>
      </c>
      <c r="T24" s="377">
        <v>2022</v>
      </c>
    </row>
    <row r="25" spans="1:20">
      <c r="A25" s="378" t="s">
        <v>290</v>
      </c>
      <c r="B25" s="379">
        <f t="shared" ref="B25:F27" si="2">B9+B17</f>
        <v>5900</v>
      </c>
      <c r="C25" s="379">
        <f t="shared" si="2"/>
        <v>5630</v>
      </c>
      <c r="D25" s="379">
        <f t="shared" si="2"/>
        <v>5047</v>
      </c>
      <c r="E25" s="379">
        <f t="shared" si="2"/>
        <v>5338</v>
      </c>
      <c r="F25" s="380">
        <f t="shared" si="2"/>
        <v>5557</v>
      </c>
      <c r="H25" s="378" t="s">
        <v>290</v>
      </c>
      <c r="I25" s="381">
        <f>B25/$B$28*100</f>
        <v>76.296392085865776</v>
      </c>
      <c r="J25" s="381">
        <f>C25/$C$28*100</f>
        <v>75.886238037471358</v>
      </c>
      <c r="K25" s="381">
        <f>D25/$D$28*100</f>
        <v>84.909152086137283</v>
      </c>
      <c r="L25" s="381">
        <f>E25/$E$28*100</f>
        <v>83.60219263899765</v>
      </c>
      <c r="M25" s="382">
        <f>F25/$F$28*100</f>
        <v>78.957090082409778</v>
      </c>
      <c r="O25" s="378" t="s">
        <v>290</v>
      </c>
      <c r="P25" s="381">
        <f>I25/$B$12+ROUND(I25,1)</f>
        <v>76.327804807611457</v>
      </c>
      <c r="Q25" s="381">
        <f t="shared" ref="Q25:R27" si="3">J25/$B$12+ROUND(J25,1)</f>
        <v>75.927655334561763</v>
      </c>
      <c r="R25" s="381">
        <f>K25/$B$12+ROUND(K25,1)</f>
        <v>84.930943568544521</v>
      </c>
      <c r="S25" s="381">
        <f t="shared" ref="S25:T27" si="4">L25/$B$12+ROUND(L25,1)</f>
        <v>83.630467271369895</v>
      </c>
      <c r="T25" s="382">
        <f t="shared" si="4"/>
        <v>79.028774449738492</v>
      </c>
    </row>
    <row r="26" spans="1:20">
      <c r="A26" s="378" t="s">
        <v>291</v>
      </c>
      <c r="B26" s="379">
        <f t="shared" si="2"/>
        <v>677</v>
      </c>
      <c r="C26" s="379">
        <f t="shared" si="2"/>
        <v>688</v>
      </c>
      <c r="D26" s="379">
        <f t="shared" si="2"/>
        <v>523</v>
      </c>
      <c r="E26" s="379">
        <f t="shared" si="2"/>
        <v>455</v>
      </c>
      <c r="F26" s="380">
        <f t="shared" si="2"/>
        <v>535</v>
      </c>
      <c r="H26" s="378" t="s">
        <v>291</v>
      </c>
      <c r="I26" s="381">
        <f>B26/$B$28*100</f>
        <v>8.7546877020561222</v>
      </c>
      <c r="J26" s="381">
        <f>C26/$C$28*100</f>
        <v>9.2734869928561796</v>
      </c>
      <c r="K26" s="381">
        <f>D26/$D$28*100</f>
        <v>8.7987886944818303</v>
      </c>
      <c r="L26" s="381">
        <f>E26/$E$28*100</f>
        <v>7.1260767423649174</v>
      </c>
      <c r="M26" s="382">
        <f>F26/$F$28*100</f>
        <v>7.6015913611821544</v>
      </c>
      <c r="O26" s="378" t="s">
        <v>291</v>
      </c>
      <c r="P26" s="381">
        <f>I26/$B$12+ROUND(I26,1)</f>
        <v>8.8031904838564348</v>
      </c>
      <c r="Q26" s="381">
        <f t="shared" si="3"/>
        <v>9.3033795506533732</v>
      </c>
      <c r="R26" s="381">
        <f>K26/$B$12+ROUND(K26,1)</f>
        <v>8.8032065556466783</v>
      </c>
      <c r="S26" s="381">
        <f t="shared" si="4"/>
        <v>7.1025969667428441</v>
      </c>
      <c r="T26" s="382">
        <f>M26/$B$12+ROUND(M26,1)</f>
        <v>7.6027702592424129</v>
      </c>
    </row>
    <row r="27" spans="1:20">
      <c r="A27" s="378" t="s">
        <v>292</v>
      </c>
      <c r="B27" s="379">
        <f t="shared" si="2"/>
        <v>1156</v>
      </c>
      <c r="C27" s="379">
        <f t="shared" si="2"/>
        <v>1101</v>
      </c>
      <c r="D27" s="379">
        <f t="shared" si="2"/>
        <v>374</v>
      </c>
      <c r="E27" s="379">
        <f t="shared" si="2"/>
        <v>592</v>
      </c>
      <c r="F27" s="380">
        <f t="shared" si="2"/>
        <v>946</v>
      </c>
      <c r="H27" s="378" t="s">
        <v>292</v>
      </c>
      <c r="I27" s="381">
        <f>B27/$B$28*100</f>
        <v>14.948920212078107</v>
      </c>
      <c r="J27" s="381">
        <f>C27/$C$28*100</f>
        <v>14.840274969672462</v>
      </c>
      <c r="K27" s="381">
        <f>D27/$D$28*100</f>
        <v>6.2920592193808886</v>
      </c>
      <c r="L27" s="381">
        <f>E27/$E$28*100</f>
        <v>9.2717306186374326</v>
      </c>
      <c r="M27" s="382">
        <f>F27/$F$28*100</f>
        <v>13.441318556408072</v>
      </c>
      <c r="O27" s="378" t="s">
        <v>292</v>
      </c>
      <c r="P27" s="381">
        <f>I27/$B$12+ROUND(I27,1)</f>
        <v>14.905447857220146</v>
      </c>
      <c r="Q27" s="381">
        <f t="shared" si="3"/>
        <v>14.805408263472913</v>
      </c>
      <c r="R27" s="381">
        <f t="shared" si="3"/>
        <v>6.3022930244968585</v>
      </c>
      <c r="S27" s="381">
        <f t="shared" si="4"/>
        <v>9.3033789105753062</v>
      </c>
      <c r="T27" s="382">
        <f>M27/$B$12+ROUND(M27,1)</f>
        <v>13.404898439707146</v>
      </c>
    </row>
    <row r="28" spans="1:20" ht="15.75" thickBot="1">
      <c r="A28" s="384" t="s">
        <v>22</v>
      </c>
      <c r="B28" s="385">
        <f>SUM(B25:B27)</f>
        <v>7733</v>
      </c>
      <c r="C28" s="385">
        <f>SUM(C25:C27)</f>
        <v>7419</v>
      </c>
      <c r="D28" s="385">
        <f>SUM(D25:D27)</f>
        <v>5944</v>
      </c>
      <c r="E28" s="385">
        <f>SUM(E25:E27)</f>
        <v>6385</v>
      </c>
      <c r="F28" s="386">
        <f>SUM(F25:F27)</f>
        <v>7038</v>
      </c>
      <c r="H28" s="384" t="s">
        <v>22</v>
      </c>
      <c r="I28" s="387">
        <f>B28/$B$28*100</f>
        <v>100</v>
      </c>
      <c r="J28" s="387">
        <f>C28/$C$28*100</f>
        <v>100</v>
      </c>
      <c r="K28" s="387">
        <f>D28/$D$28*100</f>
        <v>100</v>
      </c>
      <c r="L28" s="387">
        <f>E28/$E$28*100</f>
        <v>100</v>
      </c>
      <c r="M28" s="388">
        <f>F28/$F$28*100</f>
        <v>100</v>
      </c>
      <c r="O28" s="384" t="s">
        <v>22</v>
      </c>
      <c r="P28" s="387">
        <f>SUM(P25:P27)</f>
        <v>100.03644314868805</v>
      </c>
      <c r="Q28" s="387">
        <f>SUM(Q25:Q27)</f>
        <v>100.03644314868805</v>
      </c>
      <c r="R28" s="387">
        <f>SUM(R25:R27)</f>
        <v>100.03644314868806</v>
      </c>
      <c r="S28" s="387">
        <f>SUM(S25:S27)</f>
        <v>100.03644314868805</v>
      </c>
      <c r="T28" s="388">
        <f>SUM(T25:T27)</f>
        <v>100.03644314868805</v>
      </c>
    </row>
    <row r="29" spans="1:20">
      <c r="A29" s="390"/>
      <c r="B29" s="395"/>
      <c r="C29" s="395"/>
      <c r="D29" s="395"/>
      <c r="E29" s="395"/>
      <c r="F29" s="395"/>
      <c r="H29" s="390"/>
      <c r="I29" s="396"/>
      <c r="J29" s="396"/>
      <c r="K29" s="396"/>
      <c r="L29" s="396"/>
      <c r="M29" s="396"/>
      <c r="O29" s="390"/>
      <c r="P29" s="396"/>
      <c r="Q29" s="396"/>
      <c r="R29" s="396"/>
      <c r="S29" s="396"/>
      <c r="T29" s="396"/>
    </row>
    <row r="30" spans="1:20" ht="15.75" thickBot="1">
      <c r="A30" s="560" t="s">
        <v>297</v>
      </c>
      <c r="O30" s="390" t="s">
        <v>298</v>
      </c>
    </row>
    <row r="31" spans="1:20" ht="15" customHeight="1">
      <c r="A31" s="391"/>
      <c r="B31" s="848" t="s">
        <v>288</v>
      </c>
      <c r="C31" s="849"/>
      <c r="D31" s="849"/>
      <c r="E31" s="849"/>
      <c r="F31" s="850"/>
      <c r="O31" s="391"/>
      <c r="P31" s="848" t="s">
        <v>288</v>
      </c>
      <c r="Q31" s="849"/>
      <c r="R31" s="849"/>
      <c r="S31" s="849"/>
      <c r="T31" s="850"/>
    </row>
    <row r="32" spans="1:20">
      <c r="A32" s="392" t="s">
        <v>289</v>
      </c>
      <c r="B32" s="393">
        <v>2018</v>
      </c>
      <c r="C32" s="393">
        <v>2019</v>
      </c>
      <c r="D32" s="393">
        <v>2020</v>
      </c>
      <c r="E32" s="393">
        <v>2021</v>
      </c>
      <c r="F32" s="394">
        <v>2022</v>
      </c>
      <c r="O32" s="392" t="s">
        <v>289</v>
      </c>
      <c r="P32" s="393">
        <v>2018</v>
      </c>
      <c r="Q32" s="393">
        <v>2019</v>
      </c>
      <c r="R32" s="393">
        <v>2020</v>
      </c>
      <c r="S32" s="393">
        <v>2021</v>
      </c>
      <c r="T32" s="394">
        <v>2022</v>
      </c>
    </row>
    <row r="33" spans="1:20">
      <c r="A33" s="378" t="s">
        <v>290</v>
      </c>
      <c r="B33" s="397">
        <f t="shared" ref="B33:F36" si="5">B9/B25*100</f>
        <v>35</v>
      </c>
      <c r="C33" s="397">
        <f t="shared" si="5"/>
        <v>33.00177619893428</v>
      </c>
      <c r="D33" s="397">
        <f t="shared" si="5"/>
        <v>40.974836536556367</v>
      </c>
      <c r="E33" s="397">
        <f t="shared" si="5"/>
        <v>36.380666916448106</v>
      </c>
      <c r="F33" s="398">
        <f>F9/F25*100</f>
        <v>36.440525463379522</v>
      </c>
      <c r="O33" s="378" t="s">
        <v>290</v>
      </c>
      <c r="P33" s="379">
        <f>P9-P17</f>
        <v>-1.7280135247982855</v>
      </c>
      <c r="Q33" s="379">
        <f t="shared" ref="Q33:T33" si="6">Q9-Q17</f>
        <v>-2.827996651089876</v>
      </c>
      <c r="R33" s="379">
        <f t="shared" si="6"/>
        <v>5.9021280449272666</v>
      </c>
      <c r="S33" s="379">
        <f t="shared" si="6"/>
        <v>0.30010122725320798</v>
      </c>
      <c r="T33" s="380">
        <f t="shared" si="6"/>
        <v>-0.77140744823971374</v>
      </c>
    </row>
    <row r="34" spans="1:20">
      <c r="A34" s="378" t="s">
        <v>291</v>
      </c>
      <c r="B34" s="397">
        <f t="shared" si="5"/>
        <v>15.657311669128507</v>
      </c>
      <c r="C34" s="397">
        <f t="shared" si="5"/>
        <v>16.715116279069768</v>
      </c>
      <c r="D34" s="397">
        <f t="shared" si="5"/>
        <v>14.913957934990441</v>
      </c>
      <c r="E34" s="397">
        <f t="shared" si="5"/>
        <v>15.384615384615385</v>
      </c>
      <c r="F34" s="398">
        <f t="shared" si="5"/>
        <v>16.448598130841123</v>
      </c>
      <c r="O34" s="378" t="s">
        <v>291</v>
      </c>
      <c r="P34" s="379">
        <f t="shared" ref="P34:T35" si="7">P10-P18</f>
        <v>-7.5027631944729354</v>
      </c>
      <c r="Q34" s="379">
        <f t="shared" si="7"/>
        <v>-7.1025825662163422</v>
      </c>
      <c r="R34" s="379">
        <f t="shared" si="7"/>
        <v>-9.0032814718532208</v>
      </c>
      <c r="S34" s="379">
        <f t="shared" si="7"/>
        <v>-6.5023493412841038</v>
      </c>
      <c r="T34" s="380">
        <f t="shared" si="7"/>
        <v>-6.6024124039402574</v>
      </c>
    </row>
    <row r="35" spans="1:20" ht="15.75" thickBot="1">
      <c r="A35" s="378" t="s">
        <v>292</v>
      </c>
      <c r="B35" s="397">
        <f t="shared" si="5"/>
        <v>49.567474048442904</v>
      </c>
      <c r="C35" s="397">
        <f t="shared" si="5"/>
        <v>48.683015440508633</v>
      </c>
      <c r="D35" s="397">
        <f t="shared" si="5"/>
        <v>51.336898395721931</v>
      </c>
      <c r="E35" s="397">
        <f t="shared" si="5"/>
        <v>51.689189189189186</v>
      </c>
      <c r="F35" s="398">
        <f>F11/F27*100</f>
        <v>49.471458773784356</v>
      </c>
      <c r="O35" s="399" t="s">
        <v>292</v>
      </c>
      <c r="P35" s="400">
        <f t="shared" si="7"/>
        <v>9.2033513905391455</v>
      </c>
      <c r="Q35" s="400">
        <f t="shared" si="7"/>
        <v>9.9035918238178233</v>
      </c>
      <c r="R35" s="400">
        <f t="shared" si="7"/>
        <v>3.1029927649906348</v>
      </c>
      <c r="S35" s="400">
        <f t="shared" si="7"/>
        <v>6.2022481140308932</v>
      </c>
      <c r="T35" s="401">
        <f t="shared" si="7"/>
        <v>7.402699637050107</v>
      </c>
    </row>
    <row r="36" spans="1:20" ht="15.75" thickBot="1">
      <c r="A36" s="384" t="s">
        <v>22</v>
      </c>
      <c r="B36" s="402">
        <f t="shared" si="5"/>
        <v>35.484288115867066</v>
      </c>
      <c r="C36" s="402">
        <f t="shared" si="5"/>
        <v>33.818573931796735</v>
      </c>
      <c r="D36" s="402">
        <f t="shared" si="5"/>
        <v>39.333781965006729</v>
      </c>
      <c r="E36" s="402">
        <f t="shared" si="5"/>
        <v>36.303837118245887</v>
      </c>
      <c r="F36" s="403">
        <f t="shared" si="5"/>
        <v>36.672350099460068</v>
      </c>
    </row>
    <row r="37" spans="1:20">
      <c r="A37" s="404"/>
      <c r="B37" s="395"/>
      <c r="C37" s="395"/>
      <c r="D37" s="395"/>
      <c r="E37" s="395"/>
      <c r="F37" s="395"/>
    </row>
    <row r="38" spans="1:20" ht="15.75" thickBot="1">
      <c r="A38" s="404" t="s">
        <v>299</v>
      </c>
    </row>
    <row r="39" spans="1:20" ht="15" customHeight="1">
      <c r="A39" s="391"/>
      <c r="B39" s="848" t="s">
        <v>31</v>
      </c>
      <c r="C39" s="849"/>
      <c r="D39" s="849"/>
      <c r="E39" s="850"/>
    </row>
    <row r="40" spans="1:20">
      <c r="A40" s="392" t="s">
        <v>289</v>
      </c>
      <c r="B40" s="405" t="s">
        <v>209</v>
      </c>
      <c r="C40" s="405" t="s">
        <v>210</v>
      </c>
      <c r="D40" s="405" t="s">
        <v>211</v>
      </c>
      <c r="E40" s="406" t="s">
        <v>212</v>
      </c>
    </row>
    <row r="41" spans="1:20">
      <c r="A41" s="378" t="s">
        <v>290</v>
      </c>
      <c r="B41" s="397">
        <f t="shared" ref="B41:E44" si="8">(C9-B9)/B9*100</f>
        <v>-10.024213075060533</v>
      </c>
      <c r="C41" s="397">
        <f t="shared" si="8"/>
        <v>11.302475780409042</v>
      </c>
      <c r="D41" s="397">
        <f t="shared" si="8"/>
        <v>-6.0928433268858804</v>
      </c>
      <c r="E41" s="398">
        <f t="shared" si="8"/>
        <v>4.2739443872296601</v>
      </c>
    </row>
    <row r="42" spans="1:20">
      <c r="A42" s="378" t="s">
        <v>291</v>
      </c>
      <c r="B42" s="397">
        <f t="shared" si="8"/>
        <v>8.4905660377358494</v>
      </c>
      <c r="C42" s="397">
        <f t="shared" si="8"/>
        <v>-32.173913043478258</v>
      </c>
      <c r="D42" s="397">
        <f t="shared" si="8"/>
        <v>-10.256410256410255</v>
      </c>
      <c r="E42" s="398">
        <f t="shared" si="8"/>
        <v>25.714285714285712</v>
      </c>
    </row>
    <row r="43" spans="1:20">
      <c r="A43" s="378" t="s">
        <v>292</v>
      </c>
      <c r="B43" s="397">
        <f t="shared" si="8"/>
        <v>-6.4572425828970328</v>
      </c>
      <c r="C43" s="397">
        <f t="shared" si="8"/>
        <v>-64.179104477611943</v>
      </c>
      <c r="D43" s="397">
        <f t="shared" si="8"/>
        <v>59.375</v>
      </c>
      <c r="E43" s="398">
        <f t="shared" si="8"/>
        <v>52.941176470588239</v>
      </c>
    </row>
    <row r="44" spans="1:20" ht="15.75" thickBot="1">
      <c r="A44" s="384" t="s">
        <v>22</v>
      </c>
      <c r="B44" s="407">
        <f t="shared" si="8"/>
        <v>-8.5641399416909625</v>
      </c>
      <c r="C44" s="407">
        <f t="shared" si="8"/>
        <v>-6.8154643284176961</v>
      </c>
      <c r="D44" s="407">
        <f t="shared" si="8"/>
        <v>-0.85543199315654406</v>
      </c>
      <c r="E44" s="408">
        <f t="shared" si="8"/>
        <v>11.345987920621226</v>
      </c>
      <c r="F44" s="409">
        <f>((F12-B12)/B12)*100</f>
        <v>-5.9402332361516033</v>
      </c>
    </row>
    <row r="46" spans="1:20" ht="15.75" thickBot="1">
      <c r="A46" s="404" t="s">
        <v>300</v>
      </c>
    </row>
    <row r="47" spans="1:20" ht="15" customHeight="1">
      <c r="A47" s="391"/>
      <c r="B47" s="848" t="s">
        <v>31</v>
      </c>
      <c r="C47" s="849"/>
      <c r="D47" s="849"/>
      <c r="E47" s="850"/>
    </row>
    <row r="48" spans="1:20">
      <c r="A48" s="392" t="s">
        <v>289</v>
      </c>
      <c r="B48" s="405" t="s">
        <v>209</v>
      </c>
      <c r="C48" s="405" t="s">
        <v>210</v>
      </c>
      <c r="D48" s="405" t="s">
        <v>211</v>
      </c>
      <c r="E48" s="406" t="s">
        <v>212</v>
      </c>
    </row>
    <row r="49" spans="1:20">
      <c r="A49" s="378" t="s">
        <v>290</v>
      </c>
      <c r="B49" s="397">
        <f t="shared" ref="B49:E52" si="9">(C17-B17)/B17*100</f>
        <v>-1.6427640156453716</v>
      </c>
      <c r="C49" s="397">
        <f t="shared" si="9"/>
        <v>-21.023329798515377</v>
      </c>
      <c r="D49" s="397">
        <f t="shared" si="9"/>
        <v>13.997985901309166</v>
      </c>
      <c r="E49" s="398">
        <f t="shared" si="9"/>
        <v>4.0047114252061249</v>
      </c>
    </row>
    <row r="50" spans="1:20">
      <c r="A50" s="378" t="s">
        <v>291</v>
      </c>
      <c r="B50" s="397">
        <f t="shared" si="9"/>
        <v>0.35026269702276708</v>
      </c>
      <c r="C50" s="397">
        <f t="shared" si="9"/>
        <v>-22.338568935427574</v>
      </c>
      <c r="D50" s="397">
        <f t="shared" si="9"/>
        <v>-13.48314606741573</v>
      </c>
      <c r="E50" s="398">
        <f t="shared" si="9"/>
        <v>16.103896103896105</v>
      </c>
    </row>
    <row r="51" spans="1:20">
      <c r="A51" s="378" t="s">
        <v>292</v>
      </c>
      <c r="B51" s="397">
        <f t="shared" si="9"/>
        <v>-3.0874785591766725</v>
      </c>
      <c r="C51" s="397">
        <f t="shared" si="9"/>
        <v>-67.787610619469035</v>
      </c>
      <c r="D51" s="397">
        <f t="shared" si="9"/>
        <v>57.142857142857139</v>
      </c>
      <c r="E51" s="398">
        <f t="shared" si="9"/>
        <v>67.132867132867133</v>
      </c>
    </row>
    <row r="52" spans="1:20" ht="15.75" thickBot="1">
      <c r="A52" s="384" t="s">
        <v>22</v>
      </c>
      <c r="B52" s="407">
        <f t="shared" si="9"/>
        <v>-1.5834836640609342</v>
      </c>
      <c r="C52" s="407">
        <f t="shared" si="9"/>
        <v>-26.558044806517312</v>
      </c>
      <c r="D52" s="407">
        <f t="shared" si="9"/>
        <v>12.784248474764281</v>
      </c>
      <c r="E52" s="408">
        <f>(F20-E20)/E20*100</f>
        <v>9.5893779198426365</v>
      </c>
      <c r="F52" s="409">
        <f>((F20-B20)/B20)*100</f>
        <v>-10.663459611144518</v>
      </c>
    </row>
    <row r="54" spans="1:20" ht="15.75" thickBot="1">
      <c r="A54" s="404" t="s">
        <v>301</v>
      </c>
    </row>
    <row r="55" spans="1:20">
      <c r="A55" s="391"/>
      <c r="B55" s="848" t="s">
        <v>31</v>
      </c>
      <c r="C55" s="849"/>
      <c r="D55" s="849"/>
      <c r="E55" s="850"/>
    </row>
    <row r="56" spans="1:20">
      <c r="A56" s="392" t="s">
        <v>289</v>
      </c>
      <c r="B56" s="405" t="s">
        <v>209</v>
      </c>
      <c r="C56" s="405" t="s">
        <v>210</v>
      </c>
      <c r="D56" s="405" t="s">
        <v>211</v>
      </c>
      <c r="E56" s="406" t="s">
        <v>212</v>
      </c>
    </row>
    <row r="57" spans="1:20">
      <c r="A57" s="378" t="s">
        <v>290</v>
      </c>
      <c r="B57" s="397">
        <f>(C25-B25)/B25*100</f>
        <v>-4.5762711864406782</v>
      </c>
      <c r="C57" s="397">
        <f t="shared" ref="C57:E57" si="10">(D25-C25)/C25*100</f>
        <v>-10.355239786856128</v>
      </c>
      <c r="D57" s="397">
        <f t="shared" si="10"/>
        <v>5.765801466217555</v>
      </c>
      <c r="E57" s="398">
        <f t="shared" si="10"/>
        <v>4.1026601723491947</v>
      </c>
    </row>
    <row r="58" spans="1:20">
      <c r="A58" s="378" t="s">
        <v>291</v>
      </c>
      <c r="B58" s="397">
        <f t="shared" ref="B58:E60" si="11">(C26-B26)/B26*100</f>
        <v>1.6248153618906942</v>
      </c>
      <c r="C58" s="397">
        <f t="shared" si="11"/>
        <v>-23.982558139534884</v>
      </c>
      <c r="D58" s="397">
        <f t="shared" si="11"/>
        <v>-13.001912045889103</v>
      </c>
      <c r="E58" s="398">
        <f t="shared" si="11"/>
        <v>17.582417582417584</v>
      </c>
    </row>
    <row r="59" spans="1:20">
      <c r="A59" s="378" t="s">
        <v>292</v>
      </c>
      <c r="B59" s="397">
        <f t="shared" si="11"/>
        <v>-4.757785467128028</v>
      </c>
      <c r="C59" s="397">
        <f t="shared" si="11"/>
        <v>-66.03088101725703</v>
      </c>
      <c r="D59" s="397">
        <f t="shared" si="11"/>
        <v>58.288770053475936</v>
      </c>
      <c r="E59" s="398">
        <f t="shared" si="11"/>
        <v>59.797297297297305</v>
      </c>
    </row>
    <row r="60" spans="1:20" ht="15.75" thickBot="1">
      <c r="A60" s="384" t="s">
        <v>22</v>
      </c>
      <c r="B60" s="407">
        <f t="shared" si="11"/>
        <v>-4.0605198499935344</v>
      </c>
      <c r="C60" s="407">
        <f t="shared" si="11"/>
        <v>-19.881385631486722</v>
      </c>
      <c r="D60" s="407">
        <f t="shared" si="11"/>
        <v>7.4192462987886936</v>
      </c>
      <c r="E60" s="408">
        <f t="shared" si="11"/>
        <v>10.227094753328112</v>
      </c>
      <c r="F60" s="409">
        <f>((F28-B28)/B28)*100</f>
        <v>-8.9874563558774092</v>
      </c>
    </row>
    <row r="62" spans="1:20" ht="15.75" thickBot="1">
      <c r="A62" s="2" t="s">
        <v>302</v>
      </c>
      <c r="O62" s="2" t="s">
        <v>303</v>
      </c>
    </row>
    <row r="63" spans="1:20">
      <c r="A63" s="410"/>
      <c r="B63" s="846" t="s">
        <v>288</v>
      </c>
      <c r="C63" s="846"/>
      <c r="D63" s="846"/>
      <c r="E63" s="846"/>
      <c r="F63" s="847"/>
      <c r="O63" s="374"/>
      <c r="P63" s="843" t="s">
        <v>288</v>
      </c>
      <c r="Q63" s="844"/>
      <c r="R63" s="844"/>
      <c r="S63" s="844"/>
      <c r="T63" s="845"/>
    </row>
    <row r="64" spans="1:20">
      <c r="A64" s="411" t="s">
        <v>289</v>
      </c>
      <c r="B64" s="412">
        <v>2018</v>
      </c>
      <c r="C64" s="412">
        <v>2019</v>
      </c>
      <c r="D64" s="412">
        <v>2020</v>
      </c>
      <c r="E64" s="412">
        <v>2021</v>
      </c>
      <c r="F64" s="413">
        <v>2022</v>
      </c>
      <c r="O64" s="375" t="s">
        <v>289</v>
      </c>
      <c r="P64" s="376">
        <v>2018</v>
      </c>
      <c r="Q64" s="376">
        <v>2019</v>
      </c>
      <c r="R64" s="376">
        <v>2020</v>
      </c>
      <c r="S64" s="376">
        <v>2021</v>
      </c>
      <c r="T64" s="377">
        <v>2022</v>
      </c>
    </row>
    <row r="65" spans="1:20">
      <c r="A65" s="414" t="s">
        <v>290</v>
      </c>
      <c r="B65" s="415">
        <v>0</v>
      </c>
      <c r="C65" s="415">
        <v>2</v>
      </c>
      <c r="D65" s="415">
        <v>2</v>
      </c>
      <c r="E65" s="415">
        <v>0</v>
      </c>
      <c r="F65" s="416">
        <v>2</v>
      </c>
      <c r="O65" s="378" t="s">
        <v>290</v>
      </c>
      <c r="P65" s="381"/>
      <c r="Q65" s="381">
        <f>C65/$C$68*100</f>
        <v>100</v>
      </c>
      <c r="R65" s="381">
        <f>D65/$D68*100</f>
        <v>100</v>
      </c>
      <c r="S65" s="381">
        <f>E65/$E68*100</f>
        <v>0</v>
      </c>
      <c r="T65" s="382">
        <f>F65/$F68*100</f>
        <v>100</v>
      </c>
    </row>
    <row r="66" spans="1:20">
      <c r="A66" s="414" t="s">
        <v>291</v>
      </c>
      <c r="B66" s="415">
        <v>0</v>
      </c>
      <c r="C66" s="415">
        <v>0</v>
      </c>
      <c r="D66" s="415">
        <v>0</v>
      </c>
      <c r="E66" s="415">
        <v>0</v>
      </c>
      <c r="F66" s="416">
        <v>0</v>
      </c>
      <c r="O66" s="378" t="s">
        <v>291</v>
      </c>
      <c r="P66" s="381"/>
      <c r="Q66" s="381">
        <f>C66/$C$68*100</f>
        <v>0</v>
      </c>
      <c r="R66" s="381">
        <f>D66/$D$68*100</f>
        <v>0</v>
      </c>
      <c r="S66" s="381">
        <f>E66/$E$68*100</f>
        <v>0</v>
      </c>
      <c r="T66" s="382">
        <f>F66/$F$68*100</f>
        <v>0</v>
      </c>
    </row>
    <row r="67" spans="1:20">
      <c r="A67" s="414" t="s">
        <v>292</v>
      </c>
      <c r="B67" s="415">
        <v>0</v>
      </c>
      <c r="C67" s="415">
        <v>0</v>
      </c>
      <c r="D67" s="415">
        <v>0</v>
      </c>
      <c r="E67" s="415">
        <v>1</v>
      </c>
      <c r="F67" s="416">
        <v>0</v>
      </c>
      <c r="O67" s="378" t="s">
        <v>292</v>
      </c>
      <c r="P67" s="381"/>
      <c r="Q67" s="381">
        <f>C67/$C$68*100</f>
        <v>0</v>
      </c>
      <c r="R67" s="381">
        <f>D67/$D$68*100</f>
        <v>0</v>
      </c>
      <c r="S67" s="381">
        <f>E67/$E$68*100</f>
        <v>100</v>
      </c>
      <c r="T67" s="382">
        <f>F67/$F$68*100</f>
        <v>0</v>
      </c>
    </row>
    <row r="68" spans="1:20" ht="15.75" thickBot="1">
      <c r="A68" s="417" t="s">
        <v>22</v>
      </c>
      <c r="B68" s="418">
        <v>0</v>
      </c>
      <c r="C68" s="418">
        <v>2</v>
      </c>
      <c r="D68" s="418">
        <v>2</v>
      </c>
      <c r="E68" s="418">
        <v>1</v>
      </c>
      <c r="F68" s="419">
        <v>2</v>
      </c>
      <c r="O68" s="384" t="s">
        <v>22</v>
      </c>
      <c r="P68" s="387"/>
      <c r="Q68" s="387">
        <f>C68/$C$68*100</f>
        <v>100</v>
      </c>
      <c r="R68" s="387">
        <f>D68/$D$68*100</f>
        <v>100</v>
      </c>
      <c r="S68" s="387">
        <f>E68/$E$68*100</f>
        <v>100</v>
      </c>
      <c r="T68" s="388">
        <f>F68/$C$68*100</f>
        <v>100</v>
      </c>
    </row>
    <row r="70" spans="1:20" ht="15.75" thickBot="1">
      <c r="A70" s="2" t="s">
        <v>304</v>
      </c>
      <c r="O70" s="390" t="s">
        <v>305</v>
      </c>
    </row>
    <row r="71" spans="1:20">
      <c r="A71" s="410"/>
      <c r="B71" s="846" t="s">
        <v>288</v>
      </c>
      <c r="C71" s="846"/>
      <c r="D71" s="846"/>
      <c r="E71" s="846"/>
      <c r="F71" s="847"/>
      <c r="O71" s="410"/>
      <c r="P71" s="846" t="s">
        <v>288</v>
      </c>
      <c r="Q71" s="846"/>
      <c r="R71" s="846"/>
      <c r="S71" s="846"/>
      <c r="T71" s="847"/>
    </row>
    <row r="72" spans="1:20">
      <c r="A72" s="411" t="s">
        <v>289</v>
      </c>
      <c r="B72" s="412">
        <v>2018</v>
      </c>
      <c r="C72" s="412">
        <v>2019</v>
      </c>
      <c r="D72" s="412">
        <v>2020</v>
      </c>
      <c r="E72" s="412">
        <v>2021</v>
      </c>
      <c r="F72" s="413">
        <v>2022</v>
      </c>
      <c r="O72" s="411" t="s">
        <v>289</v>
      </c>
      <c r="P72" s="412">
        <v>2018</v>
      </c>
      <c r="Q72" s="412">
        <v>2019</v>
      </c>
      <c r="R72" s="412">
        <v>2020</v>
      </c>
      <c r="S72" s="412">
        <v>2021</v>
      </c>
      <c r="T72" s="413">
        <v>2022</v>
      </c>
    </row>
    <row r="73" spans="1:20">
      <c r="A73" s="414" t="s">
        <v>290</v>
      </c>
      <c r="B73" s="415">
        <v>10</v>
      </c>
      <c r="C73" s="415">
        <v>8</v>
      </c>
      <c r="D73" s="415">
        <v>10</v>
      </c>
      <c r="E73" s="415">
        <v>6</v>
      </c>
      <c r="F73" s="416">
        <v>11</v>
      </c>
      <c r="O73" s="414" t="s">
        <v>290</v>
      </c>
      <c r="P73" s="420">
        <f>B73/$B$76*100</f>
        <v>83.333333333333343</v>
      </c>
      <c r="Q73" s="420">
        <f>C73/$C$76*100</f>
        <v>88.888888888888886</v>
      </c>
      <c r="R73" s="420">
        <f>D73/$D$76*100</f>
        <v>90.909090909090907</v>
      </c>
      <c r="S73" s="420">
        <f>E73/$E$76*100</f>
        <v>75</v>
      </c>
      <c r="T73" s="421">
        <f>F73/$F$76*100</f>
        <v>68.75</v>
      </c>
    </row>
    <row r="74" spans="1:20">
      <c r="A74" s="414" t="s">
        <v>291</v>
      </c>
      <c r="B74" s="415">
        <v>2</v>
      </c>
      <c r="C74" s="415">
        <v>1</v>
      </c>
      <c r="D74" s="415">
        <v>1</v>
      </c>
      <c r="E74" s="415">
        <v>1</v>
      </c>
      <c r="F74" s="416">
        <v>5</v>
      </c>
      <c r="O74" s="414" t="s">
        <v>291</v>
      </c>
      <c r="P74" s="420">
        <f>B74/$B$76*100</f>
        <v>16.666666666666664</v>
      </c>
      <c r="Q74" s="420">
        <f>C74/$C$76*100</f>
        <v>11.111111111111111</v>
      </c>
      <c r="R74" s="420">
        <f>D74/$D$76*100</f>
        <v>9.0909090909090917</v>
      </c>
      <c r="S74" s="420">
        <f>E74/$E$76*100</f>
        <v>12.5</v>
      </c>
      <c r="T74" s="421">
        <f>F74/$F$76*100</f>
        <v>31.25</v>
      </c>
    </row>
    <row r="75" spans="1:20">
      <c r="A75" s="414" t="s">
        <v>292</v>
      </c>
      <c r="B75" s="415">
        <v>0</v>
      </c>
      <c r="C75" s="415">
        <v>0</v>
      </c>
      <c r="D75" s="415">
        <v>0</v>
      </c>
      <c r="E75" s="415">
        <v>1</v>
      </c>
      <c r="F75" s="416">
        <v>0</v>
      </c>
      <c r="O75" s="414" t="s">
        <v>292</v>
      </c>
      <c r="P75" s="420">
        <f>B75/$B$76*100</f>
        <v>0</v>
      </c>
      <c r="Q75" s="420">
        <f>C75/$C$76*100</f>
        <v>0</v>
      </c>
      <c r="R75" s="420">
        <f>D75/$D$76*100</f>
        <v>0</v>
      </c>
      <c r="S75" s="420">
        <f>E75/$E$76*100</f>
        <v>12.5</v>
      </c>
      <c r="T75" s="421">
        <f>F75/$F$76*100</f>
        <v>0</v>
      </c>
    </row>
    <row r="76" spans="1:20" ht="15.75" thickBot="1">
      <c r="A76" s="417" t="s">
        <v>22</v>
      </c>
      <c r="B76" s="418">
        <f>SUM(B73:B75)</f>
        <v>12</v>
      </c>
      <c r="C76" s="418">
        <f t="shared" ref="C76:F76" si="12">SUM(C73:C75)</f>
        <v>9</v>
      </c>
      <c r="D76" s="418">
        <f t="shared" si="12"/>
        <v>11</v>
      </c>
      <c r="E76" s="418">
        <f t="shared" si="12"/>
        <v>8</v>
      </c>
      <c r="F76" s="418">
        <f t="shared" si="12"/>
        <v>16</v>
      </c>
      <c r="O76" s="417" t="s">
        <v>22</v>
      </c>
      <c r="P76" s="422">
        <f>B76/$B$76*100</f>
        <v>100</v>
      </c>
      <c r="Q76" s="422">
        <f>C76/$C$76*100</f>
        <v>100</v>
      </c>
      <c r="R76" s="422">
        <f>D76/$D$76*100</f>
        <v>100</v>
      </c>
      <c r="S76" s="422">
        <f>E76/$E$76*100</f>
        <v>100</v>
      </c>
      <c r="T76" s="423">
        <f>F76/$F$76*100</f>
        <v>100</v>
      </c>
    </row>
    <row r="78" spans="1:20" ht="15.75" thickBot="1">
      <c r="A78" s="2" t="s">
        <v>306</v>
      </c>
      <c r="O78" s="390" t="s">
        <v>307</v>
      </c>
    </row>
    <row r="79" spans="1:20">
      <c r="A79" s="410"/>
      <c r="B79" s="846" t="s">
        <v>288</v>
      </c>
      <c r="C79" s="846"/>
      <c r="D79" s="846"/>
      <c r="E79" s="846"/>
      <c r="F79" s="847"/>
      <c r="O79" s="374"/>
      <c r="P79" s="843" t="s">
        <v>288</v>
      </c>
      <c r="Q79" s="844"/>
      <c r="R79" s="844"/>
      <c r="S79" s="844"/>
      <c r="T79" s="845"/>
    </row>
    <row r="80" spans="1:20">
      <c r="A80" s="411" t="s">
        <v>289</v>
      </c>
      <c r="B80" s="412">
        <v>2018</v>
      </c>
      <c r="C80" s="412">
        <v>2019</v>
      </c>
      <c r="D80" s="412">
        <v>2020</v>
      </c>
      <c r="E80" s="412">
        <v>2021</v>
      </c>
      <c r="F80" s="413">
        <v>2022</v>
      </c>
      <c r="O80" s="375" t="s">
        <v>289</v>
      </c>
      <c r="P80" s="376">
        <v>2018</v>
      </c>
      <c r="Q80" s="376">
        <v>2019</v>
      </c>
      <c r="R80" s="376">
        <v>2020</v>
      </c>
      <c r="S80" s="376">
        <v>2021</v>
      </c>
      <c r="T80" s="377">
        <v>2022</v>
      </c>
    </row>
    <row r="81" spans="1:20">
      <c r="A81" s="414" t="s">
        <v>290</v>
      </c>
      <c r="B81" s="415">
        <f>B65+B73</f>
        <v>10</v>
      </c>
      <c r="C81" s="415">
        <f t="shared" ref="C81:F81" si="13">C65+C73</f>
        <v>10</v>
      </c>
      <c r="D81" s="415">
        <f t="shared" si="13"/>
        <v>12</v>
      </c>
      <c r="E81" s="415">
        <f t="shared" si="13"/>
        <v>6</v>
      </c>
      <c r="F81" s="416">
        <f t="shared" si="13"/>
        <v>13</v>
      </c>
      <c r="O81" s="378" t="s">
        <v>290</v>
      </c>
      <c r="P81" s="381">
        <f>B81/$B$84*100</f>
        <v>83.333333333333343</v>
      </c>
      <c r="Q81" s="381">
        <f>C81/$C$84*100</f>
        <v>90.909090909090907</v>
      </c>
      <c r="R81" s="381">
        <f>D81/$D$84*100</f>
        <v>92.307692307692307</v>
      </c>
      <c r="S81" s="381">
        <f>E81/$E$84*100</f>
        <v>66.666666666666657</v>
      </c>
      <c r="T81" s="382">
        <f>F81/$F$84*100</f>
        <v>72.222222222222214</v>
      </c>
    </row>
    <row r="82" spans="1:20">
      <c r="A82" s="414" t="s">
        <v>291</v>
      </c>
      <c r="B82" s="415">
        <f t="shared" ref="B82:F84" si="14">B66+B74</f>
        <v>2</v>
      </c>
      <c r="C82" s="415">
        <f t="shared" si="14"/>
        <v>1</v>
      </c>
      <c r="D82" s="415">
        <f t="shared" si="14"/>
        <v>1</v>
      </c>
      <c r="E82" s="415">
        <f t="shared" si="14"/>
        <v>1</v>
      </c>
      <c r="F82" s="416">
        <f t="shared" si="14"/>
        <v>5</v>
      </c>
      <c r="O82" s="378" t="s">
        <v>291</v>
      </c>
      <c r="P82" s="381">
        <f>B82/$B$84*100</f>
        <v>16.666666666666664</v>
      </c>
      <c r="Q82" s="381">
        <f>C82/$C$84*100</f>
        <v>9.0909090909090917</v>
      </c>
      <c r="R82" s="381">
        <f>D82/$D$84*100</f>
        <v>7.6923076923076925</v>
      </c>
      <c r="S82" s="381">
        <f>E82/$E$84*100</f>
        <v>11.111111111111111</v>
      </c>
      <c r="T82" s="382">
        <f>F82/$F$84*100</f>
        <v>27.777777777777779</v>
      </c>
    </row>
    <row r="83" spans="1:20">
      <c r="A83" s="414" t="s">
        <v>292</v>
      </c>
      <c r="B83" s="415">
        <f t="shared" si="14"/>
        <v>0</v>
      </c>
      <c r="C83" s="415">
        <f t="shared" si="14"/>
        <v>0</v>
      </c>
      <c r="D83" s="415">
        <f t="shared" si="14"/>
        <v>0</v>
      </c>
      <c r="E83" s="415">
        <f t="shared" si="14"/>
        <v>2</v>
      </c>
      <c r="F83" s="416">
        <f t="shared" si="14"/>
        <v>0</v>
      </c>
      <c r="O83" s="378" t="s">
        <v>292</v>
      </c>
      <c r="P83" s="381">
        <f>B83/$B$84*100</f>
        <v>0</v>
      </c>
      <c r="Q83" s="381">
        <f>C83/$C$84*100</f>
        <v>0</v>
      </c>
      <c r="R83" s="381">
        <f>D83/$D$84*100</f>
        <v>0</v>
      </c>
      <c r="S83" s="381">
        <f>E83/$E$84*100</f>
        <v>22.222222222222221</v>
      </c>
      <c r="T83" s="382">
        <f>F83/$F$84*100</f>
        <v>0</v>
      </c>
    </row>
    <row r="84" spans="1:20" ht="15.75" thickBot="1">
      <c r="A84" s="417" t="s">
        <v>22</v>
      </c>
      <c r="B84" s="418">
        <f t="shared" si="14"/>
        <v>12</v>
      </c>
      <c r="C84" s="418">
        <f t="shared" si="14"/>
        <v>11</v>
      </c>
      <c r="D84" s="418">
        <f t="shared" si="14"/>
        <v>13</v>
      </c>
      <c r="E84" s="418">
        <f t="shared" si="14"/>
        <v>9</v>
      </c>
      <c r="F84" s="419">
        <f t="shared" si="14"/>
        <v>18</v>
      </c>
      <c r="O84" s="384" t="s">
        <v>22</v>
      </c>
      <c r="P84" s="387">
        <f>B84/$B$84*100</f>
        <v>100</v>
      </c>
      <c r="Q84" s="387">
        <f>C84/$C$84*100</f>
        <v>100</v>
      </c>
      <c r="R84" s="387">
        <f>D84/$D$84*100</f>
        <v>100</v>
      </c>
      <c r="S84" s="387">
        <f>E84/$E$84*100</f>
        <v>100</v>
      </c>
      <c r="T84" s="388">
        <f>F84/$F$84*100</f>
        <v>100</v>
      </c>
    </row>
    <row r="86" spans="1:20" ht="29.25" thickBot="1">
      <c r="A86" s="390" t="s">
        <v>308</v>
      </c>
    </row>
    <row r="87" spans="1:20">
      <c r="A87" s="391"/>
      <c r="B87" s="848" t="s">
        <v>288</v>
      </c>
      <c r="C87" s="849"/>
      <c r="D87" s="849"/>
      <c r="E87" s="849"/>
      <c r="F87" s="850"/>
    </row>
    <row r="88" spans="1:20">
      <c r="A88" s="392" t="s">
        <v>289</v>
      </c>
      <c r="B88" s="393">
        <v>2018</v>
      </c>
      <c r="C88" s="393">
        <v>2019</v>
      </c>
      <c r="D88" s="393">
        <v>2020</v>
      </c>
      <c r="E88" s="393">
        <v>2021</v>
      </c>
      <c r="F88" s="394">
        <v>2022</v>
      </c>
    </row>
    <row r="89" spans="1:20">
      <c r="A89" s="378" t="s">
        <v>290</v>
      </c>
      <c r="B89" s="424">
        <f>B65/B81</f>
        <v>0</v>
      </c>
      <c r="C89" s="424">
        <f t="shared" ref="C89:F89" si="15">C65/C81</f>
        <v>0.2</v>
      </c>
      <c r="D89" s="424">
        <f t="shared" si="15"/>
        <v>0.16666666666666666</v>
      </c>
      <c r="E89" s="424">
        <f t="shared" si="15"/>
        <v>0</v>
      </c>
      <c r="F89" s="425">
        <f t="shared" si="15"/>
        <v>0.15384615384615385</v>
      </c>
    </row>
    <row r="90" spans="1:20">
      <c r="A90" s="378" t="s">
        <v>291</v>
      </c>
      <c r="B90" s="424">
        <f t="shared" ref="B90:F91" si="16">B66/B82</f>
        <v>0</v>
      </c>
      <c r="C90" s="424">
        <f t="shared" si="16"/>
        <v>0</v>
      </c>
      <c r="D90" s="424">
        <f t="shared" si="16"/>
        <v>0</v>
      </c>
      <c r="E90" s="424">
        <f t="shared" si="16"/>
        <v>0</v>
      </c>
      <c r="F90" s="425">
        <f t="shared" si="16"/>
        <v>0</v>
      </c>
    </row>
    <row r="91" spans="1:20">
      <c r="A91" s="378" t="s">
        <v>292</v>
      </c>
      <c r="B91" s="424"/>
      <c r="C91" s="424"/>
      <c r="D91" s="424"/>
      <c r="E91" s="424">
        <f t="shared" si="16"/>
        <v>0.5</v>
      </c>
      <c r="F91" s="425"/>
    </row>
    <row r="92" spans="1:20" ht="15.75" thickBot="1">
      <c r="A92" s="384" t="s">
        <v>22</v>
      </c>
      <c r="B92" s="426">
        <f t="shared" ref="B92:F92" si="17">B68/B84</f>
        <v>0</v>
      </c>
      <c r="C92" s="426">
        <f t="shared" si="17"/>
        <v>0.18181818181818182</v>
      </c>
      <c r="D92" s="426">
        <f t="shared" si="17"/>
        <v>0.15384615384615385</v>
      </c>
      <c r="E92" s="426">
        <f t="shared" si="17"/>
        <v>0.1111111111111111</v>
      </c>
      <c r="F92" s="427">
        <f t="shared" si="17"/>
        <v>0.1111111111111111</v>
      </c>
    </row>
    <row r="94" spans="1:20" ht="14.25" customHeight="1">
      <c r="A94" s="390" t="s">
        <v>309</v>
      </c>
    </row>
    <row r="95" spans="1:20" ht="15.75" thickBot="1">
      <c r="A95" s="389" t="s">
        <v>21</v>
      </c>
      <c r="O95" s="2" t="s">
        <v>310</v>
      </c>
    </row>
    <row r="96" spans="1:20" ht="15" customHeight="1">
      <c r="A96" s="391"/>
      <c r="B96" s="848" t="s">
        <v>288</v>
      </c>
      <c r="C96" s="849"/>
      <c r="D96" s="849"/>
      <c r="E96" s="849"/>
      <c r="F96" s="850"/>
      <c r="O96" s="391"/>
      <c r="P96" s="848" t="s">
        <v>288</v>
      </c>
      <c r="Q96" s="849"/>
      <c r="R96" s="849"/>
      <c r="S96" s="849"/>
      <c r="T96" s="850"/>
    </row>
    <row r="97" spans="1:20">
      <c r="A97" s="392" t="s">
        <v>289</v>
      </c>
      <c r="B97" s="393">
        <v>2018</v>
      </c>
      <c r="C97" s="393">
        <v>2019</v>
      </c>
      <c r="D97" s="393">
        <v>2020</v>
      </c>
      <c r="E97" s="393">
        <v>2021</v>
      </c>
      <c r="F97" s="394">
        <v>2022</v>
      </c>
      <c r="O97" s="392" t="s">
        <v>289</v>
      </c>
      <c r="P97" s="393">
        <v>2018</v>
      </c>
      <c r="Q97" s="393">
        <v>2019</v>
      </c>
      <c r="R97" s="393">
        <v>2020</v>
      </c>
      <c r="S97" s="393">
        <v>2021</v>
      </c>
      <c r="T97" s="394">
        <v>2022</v>
      </c>
    </row>
    <row r="98" spans="1:20">
      <c r="A98" s="428" t="s">
        <v>290</v>
      </c>
      <c r="B98" s="429">
        <v>401</v>
      </c>
      <c r="C98" s="429">
        <v>370</v>
      </c>
      <c r="D98" s="429">
        <v>267</v>
      </c>
      <c r="E98" s="429">
        <v>356</v>
      </c>
      <c r="F98" s="430">
        <v>360</v>
      </c>
      <c r="O98" s="428" t="s">
        <v>290</v>
      </c>
      <c r="P98" s="431">
        <f>B98/B9*100</f>
        <v>19.418886198547217</v>
      </c>
      <c r="Q98" s="431">
        <f t="shared" ref="Q98:T101" si="18">C98/C9*100</f>
        <v>19.913885898815931</v>
      </c>
      <c r="R98" s="431">
        <f t="shared" si="18"/>
        <v>12.911025145067697</v>
      </c>
      <c r="S98" s="431">
        <f t="shared" si="18"/>
        <v>18.331616889804327</v>
      </c>
      <c r="T98" s="432">
        <f t="shared" si="18"/>
        <v>17.777777777777779</v>
      </c>
    </row>
    <row r="99" spans="1:20">
      <c r="A99" s="428" t="s">
        <v>291</v>
      </c>
      <c r="B99" s="429">
        <v>5</v>
      </c>
      <c r="C99" s="429">
        <v>15</v>
      </c>
      <c r="D99" s="429">
        <v>8</v>
      </c>
      <c r="E99" s="429">
        <v>10</v>
      </c>
      <c r="F99" s="430">
        <v>16</v>
      </c>
      <c r="O99" s="428" t="s">
        <v>291</v>
      </c>
      <c r="P99" s="431">
        <f t="shared" ref="P99:P101" si="19">B99/B10*100</f>
        <v>4.716981132075472</v>
      </c>
      <c r="Q99" s="431">
        <f t="shared" si="18"/>
        <v>13.043478260869565</v>
      </c>
      <c r="R99" s="431">
        <f t="shared" si="18"/>
        <v>10.256410256410255</v>
      </c>
      <c r="S99" s="431">
        <f t="shared" si="18"/>
        <v>14.285714285714285</v>
      </c>
      <c r="T99" s="432">
        <f t="shared" si="18"/>
        <v>18.181818181818183</v>
      </c>
    </row>
    <row r="100" spans="1:20">
      <c r="A100" s="428" t="s">
        <v>292</v>
      </c>
      <c r="B100" s="429">
        <v>54</v>
      </c>
      <c r="C100" s="429">
        <v>51</v>
      </c>
      <c r="D100" s="429">
        <v>20</v>
      </c>
      <c r="E100" s="429">
        <v>32</v>
      </c>
      <c r="F100" s="430">
        <v>63</v>
      </c>
      <c r="O100" s="428" t="s">
        <v>292</v>
      </c>
      <c r="P100" s="431">
        <f t="shared" si="19"/>
        <v>9.4240837696335085</v>
      </c>
      <c r="Q100" s="431">
        <f t="shared" si="18"/>
        <v>9.5149253731343286</v>
      </c>
      <c r="R100" s="431">
        <f t="shared" si="18"/>
        <v>10.416666666666668</v>
      </c>
      <c r="S100" s="431">
        <f t="shared" si="18"/>
        <v>10.457516339869281</v>
      </c>
      <c r="T100" s="432">
        <f t="shared" si="18"/>
        <v>13.461538461538462</v>
      </c>
    </row>
    <row r="101" spans="1:20" ht="15.75" thickBot="1">
      <c r="A101" s="433" t="s">
        <v>22</v>
      </c>
      <c r="B101" s="434">
        <f>SUM(B98:B100)</f>
        <v>460</v>
      </c>
      <c r="C101" s="434">
        <f t="shared" ref="C101:F101" si="20">SUM(C98:C100)</f>
        <v>436</v>
      </c>
      <c r="D101" s="434">
        <f t="shared" si="20"/>
        <v>295</v>
      </c>
      <c r="E101" s="434">
        <f t="shared" si="20"/>
        <v>398</v>
      </c>
      <c r="F101" s="435">
        <f t="shared" si="20"/>
        <v>439</v>
      </c>
      <c r="O101" s="433" t="s">
        <v>22</v>
      </c>
      <c r="P101" s="436">
        <f t="shared" si="19"/>
        <v>16.763848396501459</v>
      </c>
      <c r="Q101" s="436">
        <f t="shared" si="18"/>
        <v>17.377441211638104</v>
      </c>
      <c r="R101" s="436">
        <f t="shared" si="18"/>
        <v>12.617621899059026</v>
      </c>
      <c r="S101" s="436">
        <f t="shared" si="18"/>
        <v>17.169974115616913</v>
      </c>
      <c r="T101" s="437">
        <f t="shared" si="18"/>
        <v>17.008911274699727</v>
      </c>
    </row>
    <row r="103" spans="1:20">
      <c r="A103" s="390" t="s">
        <v>309</v>
      </c>
    </row>
    <row r="104" spans="1:20" ht="15.75" thickBot="1">
      <c r="A104" s="389" t="s">
        <v>20</v>
      </c>
      <c r="O104" s="2" t="s">
        <v>311</v>
      </c>
    </row>
    <row r="105" spans="1:20" ht="15" customHeight="1">
      <c r="A105" s="391"/>
      <c r="B105" s="848" t="s">
        <v>288</v>
      </c>
      <c r="C105" s="849"/>
      <c r="D105" s="849"/>
      <c r="E105" s="849"/>
      <c r="F105" s="850"/>
      <c r="O105" s="391"/>
      <c r="P105" s="848" t="s">
        <v>288</v>
      </c>
      <c r="Q105" s="849"/>
      <c r="R105" s="849"/>
      <c r="S105" s="849"/>
      <c r="T105" s="850"/>
    </row>
    <row r="106" spans="1:20">
      <c r="A106" s="392" t="s">
        <v>289</v>
      </c>
      <c r="B106" s="393">
        <v>2018</v>
      </c>
      <c r="C106" s="393">
        <v>2019</v>
      </c>
      <c r="D106" s="393">
        <v>2020</v>
      </c>
      <c r="E106" s="393">
        <v>2021</v>
      </c>
      <c r="F106" s="394">
        <v>2022</v>
      </c>
      <c r="O106" s="392" t="s">
        <v>289</v>
      </c>
      <c r="P106" s="393">
        <v>2018</v>
      </c>
      <c r="Q106" s="393">
        <v>2019</v>
      </c>
      <c r="R106" s="393">
        <v>2020</v>
      </c>
      <c r="S106" s="393">
        <v>2021</v>
      </c>
      <c r="T106" s="394">
        <v>2022</v>
      </c>
    </row>
    <row r="107" spans="1:20">
      <c r="A107" s="428" t="s">
        <v>290</v>
      </c>
      <c r="B107" s="429">
        <v>405</v>
      </c>
      <c r="C107" s="429">
        <v>367</v>
      </c>
      <c r="D107" s="429">
        <v>302</v>
      </c>
      <c r="E107" s="429">
        <v>371</v>
      </c>
      <c r="F107" s="430">
        <v>383</v>
      </c>
      <c r="O107" s="428" t="s">
        <v>290</v>
      </c>
      <c r="P107" s="431">
        <f>B107/B17*100</f>
        <v>10.560625814863103</v>
      </c>
      <c r="Q107" s="431">
        <f t="shared" ref="Q107:T110" si="21">C107/C17*100</f>
        <v>9.7295864262990452</v>
      </c>
      <c r="R107" s="431">
        <f t="shared" si="21"/>
        <v>10.137630077207117</v>
      </c>
      <c r="S107" s="431">
        <f t="shared" si="21"/>
        <v>10.924617196702002</v>
      </c>
      <c r="T107" s="432">
        <f t="shared" si="21"/>
        <v>10.843714609286522</v>
      </c>
    </row>
    <row r="108" spans="1:20">
      <c r="A108" s="428" t="s">
        <v>291</v>
      </c>
      <c r="B108" s="429">
        <v>31</v>
      </c>
      <c r="C108" s="429">
        <v>32</v>
      </c>
      <c r="D108" s="429">
        <v>20</v>
      </c>
      <c r="E108" s="429">
        <v>31</v>
      </c>
      <c r="F108" s="430">
        <v>32</v>
      </c>
      <c r="O108" s="428" t="s">
        <v>291</v>
      </c>
      <c r="P108" s="431">
        <f t="shared" ref="P108:P110" si="22">B108/B18*100</f>
        <v>5.4290718038528896</v>
      </c>
      <c r="Q108" s="431">
        <f t="shared" si="21"/>
        <v>5.5846422338568935</v>
      </c>
      <c r="R108" s="431">
        <f t="shared" si="21"/>
        <v>4.4943820224719104</v>
      </c>
      <c r="S108" s="431">
        <f t="shared" si="21"/>
        <v>8.0519480519480524</v>
      </c>
      <c r="T108" s="432">
        <f t="shared" si="21"/>
        <v>7.1588366890380311</v>
      </c>
    </row>
    <row r="109" spans="1:20">
      <c r="A109" s="428" t="s">
        <v>292</v>
      </c>
      <c r="B109" s="429">
        <v>18</v>
      </c>
      <c r="C109" s="429">
        <v>29</v>
      </c>
      <c r="D109" s="429">
        <v>10</v>
      </c>
      <c r="E109" s="429">
        <v>16</v>
      </c>
      <c r="F109" s="430">
        <v>24</v>
      </c>
      <c r="O109" s="428" t="s">
        <v>292</v>
      </c>
      <c r="P109" s="431">
        <f t="shared" si="22"/>
        <v>3.0874785591766725</v>
      </c>
      <c r="Q109" s="431">
        <f t="shared" si="21"/>
        <v>5.1327433628318584</v>
      </c>
      <c r="R109" s="431">
        <f t="shared" si="21"/>
        <v>5.4945054945054945</v>
      </c>
      <c r="S109" s="431">
        <f t="shared" si="21"/>
        <v>5.5944055944055942</v>
      </c>
      <c r="T109" s="432">
        <f t="shared" si="21"/>
        <v>5.02092050209205</v>
      </c>
    </row>
    <row r="110" spans="1:20" ht="15.75" thickBot="1">
      <c r="A110" s="433" t="s">
        <v>22</v>
      </c>
      <c r="B110" s="434">
        <v>454</v>
      </c>
      <c r="C110" s="434">
        <v>428</v>
      </c>
      <c r="D110" s="434">
        <v>332</v>
      </c>
      <c r="E110" s="434">
        <v>418</v>
      </c>
      <c r="F110" s="435">
        <v>439</v>
      </c>
      <c r="O110" s="433" t="s">
        <v>22</v>
      </c>
      <c r="P110" s="436">
        <f t="shared" si="22"/>
        <v>9.1000200440970147</v>
      </c>
      <c r="Q110" s="436">
        <f t="shared" si="21"/>
        <v>8.7169042769857423</v>
      </c>
      <c r="R110" s="436">
        <f t="shared" si="21"/>
        <v>9.2068774265113706</v>
      </c>
      <c r="S110" s="436">
        <f t="shared" si="21"/>
        <v>10.277846078190313</v>
      </c>
      <c r="T110" s="437">
        <f>F110/F20*100</f>
        <v>9.8496746690599064</v>
      </c>
    </row>
    <row r="112" spans="1:20">
      <c r="A112" s="390" t="s">
        <v>312</v>
      </c>
    </row>
    <row r="113" spans="1:22" ht="15.75" thickBot="1">
      <c r="A113" s="389" t="s">
        <v>22</v>
      </c>
      <c r="O113" s="2" t="s">
        <v>313</v>
      </c>
    </row>
    <row r="114" spans="1:22" ht="15" customHeight="1">
      <c r="A114" s="391"/>
      <c r="B114" s="848" t="s">
        <v>288</v>
      </c>
      <c r="C114" s="849"/>
      <c r="D114" s="849"/>
      <c r="E114" s="849"/>
      <c r="F114" s="850"/>
      <c r="O114" s="391"/>
      <c r="P114" s="848" t="s">
        <v>288</v>
      </c>
      <c r="Q114" s="849"/>
      <c r="R114" s="849"/>
      <c r="S114" s="849"/>
      <c r="T114" s="850"/>
    </row>
    <row r="115" spans="1:22">
      <c r="A115" s="392" t="s">
        <v>289</v>
      </c>
      <c r="B115" s="393">
        <v>2018</v>
      </c>
      <c r="C115" s="393">
        <v>2019</v>
      </c>
      <c r="D115" s="393">
        <v>2020</v>
      </c>
      <c r="E115" s="393">
        <v>2021</v>
      </c>
      <c r="F115" s="394">
        <v>2022</v>
      </c>
      <c r="O115" s="392" t="s">
        <v>289</v>
      </c>
      <c r="P115" s="393">
        <v>2018</v>
      </c>
      <c r="Q115" s="393">
        <v>2019</v>
      </c>
      <c r="R115" s="393">
        <v>2020</v>
      </c>
      <c r="S115" s="393">
        <v>2021</v>
      </c>
      <c r="T115" s="394">
        <v>2022</v>
      </c>
    </row>
    <row r="116" spans="1:22">
      <c r="A116" s="428" t="s">
        <v>290</v>
      </c>
      <c r="B116" s="429">
        <f>B98+B107</f>
        <v>806</v>
      </c>
      <c r="C116" s="429">
        <f t="shared" ref="C116:F116" si="23">C98+C107</f>
        <v>737</v>
      </c>
      <c r="D116" s="429">
        <f t="shared" si="23"/>
        <v>569</v>
      </c>
      <c r="E116" s="429">
        <f t="shared" si="23"/>
        <v>727</v>
      </c>
      <c r="F116" s="430">
        <f t="shared" si="23"/>
        <v>743</v>
      </c>
      <c r="O116" s="428" t="s">
        <v>290</v>
      </c>
      <c r="P116" s="431">
        <f>B116/B25*100</f>
        <v>13.661016949152543</v>
      </c>
      <c r="Q116" s="431">
        <f t="shared" ref="Q116:T119" si="24">C116/C25*100</f>
        <v>13.090586145648311</v>
      </c>
      <c r="R116" s="431">
        <f t="shared" si="24"/>
        <v>11.274024172775906</v>
      </c>
      <c r="S116" s="431">
        <f t="shared" si="24"/>
        <v>13.619333083551894</v>
      </c>
      <c r="T116" s="432">
        <f t="shared" si="24"/>
        <v>13.370523663847401</v>
      </c>
    </row>
    <row r="117" spans="1:22">
      <c r="A117" s="428" t="s">
        <v>291</v>
      </c>
      <c r="B117" s="429">
        <f t="shared" ref="B117:F119" si="25">B99+B108</f>
        <v>36</v>
      </c>
      <c r="C117" s="429">
        <f t="shared" si="25"/>
        <v>47</v>
      </c>
      <c r="D117" s="429">
        <f t="shared" si="25"/>
        <v>28</v>
      </c>
      <c r="E117" s="429">
        <f t="shared" si="25"/>
        <v>41</v>
      </c>
      <c r="F117" s="430">
        <f t="shared" si="25"/>
        <v>48</v>
      </c>
      <c r="O117" s="428" t="s">
        <v>291</v>
      </c>
      <c r="P117" s="431">
        <f t="shared" ref="P117:P119" si="26">B117/B26*100</f>
        <v>5.3175775480059082</v>
      </c>
      <c r="Q117" s="431">
        <f t="shared" si="24"/>
        <v>6.8313953488372086</v>
      </c>
      <c r="R117" s="431">
        <f t="shared" si="24"/>
        <v>5.353728489483748</v>
      </c>
      <c r="S117" s="431">
        <f t="shared" si="24"/>
        <v>9.0109890109890109</v>
      </c>
      <c r="T117" s="432">
        <f t="shared" si="24"/>
        <v>8.9719626168224291</v>
      </c>
    </row>
    <row r="118" spans="1:22">
      <c r="A118" s="428" t="s">
        <v>292</v>
      </c>
      <c r="B118" s="429">
        <f t="shared" si="25"/>
        <v>72</v>
      </c>
      <c r="C118" s="429">
        <f t="shared" si="25"/>
        <v>80</v>
      </c>
      <c r="D118" s="429">
        <f t="shared" si="25"/>
        <v>30</v>
      </c>
      <c r="E118" s="429">
        <f t="shared" si="25"/>
        <v>48</v>
      </c>
      <c r="F118" s="430">
        <f t="shared" si="25"/>
        <v>87</v>
      </c>
      <c r="O118" s="428" t="s">
        <v>292</v>
      </c>
      <c r="P118" s="431">
        <f t="shared" si="26"/>
        <v>6.2283737024221448</v>
      </c>
      <c r="Q118" s="431">
        <f t="shared" si="24"/>
        <v>7.266121707538602</v>
      </c>
      <c r="R118" s="431">
        <f t="shared" si="24"/>
        <v>8.0213903743315509</v>
      </c>
      <c r="S118" s="431">
        <f t="shared" si="24"/>
        <v>8.1081081081081088</v>
      </c>
      <c r="T118" s="432">
        <f t="shared" si="24"/>
        <v>9.1966173361522205</v>
      </c>
    </row>
    <row r="119" spans="1:22" ht="15.75" thickBot="1">
      <c r="A119" s="433" t="s">
        <v>22</v>
      </c>
      <c r="B119" s="434">
        <f t="shared" si="25"/>
        <v>914</v>
      </c>
      <c r="C119" s="434">
        <f t="shared" si="25"/>
        <v>864</v>
      </c>
      <c r="D119" s="434">
        <f t="shared" si="25"/>
        <v>627</v>
      </c>
      <c r="E119" s="434">
        <f t="shared" si="25"/>
        <v>816</v>
      </c>
      <c r="F119" s="435">
        <f t="shared" si="25"/>
        <v>878</v>
      </c>
      <c r="O119" s="433" t="s">
        <v>22</v>
      </c>
      <c r="P119" s="436">
        <f t="shared" si="26"/>
        <v>11.819474977369714</v>
      </c>
      <c r="Q119" s="436">
        <f t="shared" si="24"/>
        <v>11.645774363121715</v>
      </c>
      <c r="R119" s="436">
        <f t="shared" si="24"/>
        <v>10.548452220726784</v>
      </c>
      <c r="S119" s="436">
        <f t="shared" si="24"/>
        <v>12.779953014878624</v>
      </c>
      <c r="T119" s="437">
        <f t="shared" si="24"/>
        <v>12.475134981528843</v>
      </c>
      <c r="V119" s="438"/>
    </row>
    <row r="121" spans="1:22" ht="29.25" thickBot="1">
      <c r="A121" s="695" t="s">
        <v>314</v>
      </c>
    </row>
    <row r="122" spans="1:22">
      <c r="A122" s="391"/>
      <c r="B122" s="849" t="s">
        <v>288</v>
      </c>
      <c r="C122" s="849"/>
      <c r="D122" s="849"/>
      <c r="E122" s="849"/>
      <c r="F122" s="850"/>
    </row>
    <row r="123" spans="1:22">
      <c r="A123" s="392" t="s">
        <v>289</v>
      </c>
      <c r="B123" s="439">
        <v>2018</v>
      </c>
      <c r="C123" s="439">
        <v>2019</v>
      </c>
      <c r="D123" s="439">
        <v>2020</v>
      </c>
      <c r="E123" s="439">
        <v>2021</v>
      </c>
      <c r="F123" s="394">
        <v>2022</v>
      </c>
    </row>
    <row r="124" spans="1:22">
      <c r="A124" s="428" t="s">
        <v>290</v>
      </c>
      <c r="B124" s="440">
        <f>B98/B116*100</f>
        <v>49.75186104218362</v>
      </c>
      <c r="C124" s="440">
        <f t="shared" ref="C124:F124" si="27">C98/C116*100</f>
        <v>50.203527815468121</v>
      </c>
      <c r="D124" s="440">
        <f t="shared" si="27"/>
        <v>46.924428822495607</v>
      </c>
      <c r="E124" s="440">
        <f t="shared" si="27"/>
        <v>48.968363136176066</v>
      </c>
      <c r="F124" s="432">
        <f t="shared" si="27"/>
        <v>48.45222072678331</v>
      </c>
    </row>
    <row r="125" spans="1:22">
      <c r="A125" s="428" t="s">
        <v>291</v>
      </c>
      <c r="B125" s="440">
        <f t="shared" ref="B125:F127" si="28">B99/B117*100</f>
        <v>13.888888888888889</v>
      </c>
      <c r="C125" s="440">
        <f t="shared" si="28"/>
        <v>31.914893617021278</v>
      </c>
      <c r="D125" s="440">
        <f t="shared" si="28"/>
        <v>28.571428571428569</v>
      </c>
      <c r="E125" s="440">
        <f t="shared" si="28"/>
        <v>24.390243902439025</v>
      </c>
      <c r="F125" s="432">
        <f t="shared" si="28"/>
        <v>33.333333333333329</v>
      </c>
    </row>
    <row r="126" spans="1:22">
      <c r="A126" s="428" t="s">
        <v>292</v>
      </c>
      <c r="B126" s="440">
        <f t="shared" si="28"/>
        <v>75</v>
      </c>
      <c r="C126" s="440">
        <f t="shared" si="28"/>
        <v>63.749999999999993</v>
      </c>
      <c r="D126" s="440">
        <f t="shared" si="28"/>
        <v>66.666666666666657</v>
      </c>
      <c r="E126" s="440">
        <f t="shared" si="28"/>
        <v>66.666666666666657</v>
      </c>
      <c r="F126" s="432">
        <f t="shared" si="28"/>
        <v>72.41379310344827</v>
      </c>
    </row>
    <row r="127" spans="1:22" ht="15.75" thickBot="1">
      <c r="A127" s="433" t="s">
        <v>22</v>
      </c>
      <c r="B127" s="441">
        <f t="shared" si="28"/>
        <v>50.328227571115967</v>
      </c>
      <c r="C127" s="441">
        <f t="shared" si="28"/>
        <v>50.462962962962962</v>
      </c>
      <c r="D127" s="441">
        <f t="shared" si="28"/>
        <v>47.049441786283893</v>
      </c>
      <c r="E127" s="441">
        <f t="shared" si="28"/>
        <v>48.774509803921568</v>
      </c>
      <c r="F127" s="442">
        <f t="shared" si="28"/>
        <v>50</v>
      </c>
    </row>
    <row r="130" spans="1:7" ht="29.25" thickBot="1">
      <c r="A130" s="448" t="s">
        <v>315</v>
      </c>
    </row>
    <row r="131" spans="1:7" ht="15" customHeight="1">
      <c r="A131" s="391"/>
      <c r="B131" s="851" t="s">
        <v>288</v>
      </c>
      <c r="C131" s="851"/>
      <c r="D131" s="851"/>
      <c r="E131" s="851"/>
      <c r="F131" s="851"/>
      <c r="G131" s="852"/>
    </row>
    <row r="132" spans="1:7">
      <c r="A132" s="392" t="s">
        <v>316</v>
      </c>
      <c r="B132" s="443">
        <v>2018</v>
      </c>
      <c r="C132" s="443">
        <v>2019</v>
      </c>
      <c r="D132" s="443">
        <v>2020</v>
      </c>
      <c r="E132" s="443">
        <v>2021</v>
      </c>
      <c r="F132" s="443">
        <v>2022</v>
      </c>
      <c r="G132" s="444" t="s">
        <v>317</v>
      </c>
    </row>
    <row r="133" spans="1:7">
      <c r="A133" s="445" t="s">
        <v>318</v>
      </c>
      <c r="B133" s="446">
        <v>2284</v>
      </c>
      <c r="C133" s="446">
        <v>2073</v>
      </c>
      <c r="D133" s="446">
        <v>2043</v>
      </c>
      <c r="E133" s="446">
        <v>1920</v>
      </c>
      <c r="F133" s="446">
        <v>2142</v>
      </c>
      <c r="G133" s="38">
        <f>F133/F139</f>
        <v>0.82991088725300266</v>
      </c>
    </row>
    <row r="134" spans="1:7">
      <c r="A134" s="428" t="s">
        <v>319</v>
      </c>
      <c r="B134" s="415">
        <v>2220</v>
      </c>
      <c r="C134" s="415">
        <v>2026</v>
      </c>
      <c r="D134" s="415">
        <v>2007</v>
      </c>
      <c r="E134" s="415">
        <v>1871</v>
      </c>
      <c r="F134" s="415">
        <v>2091</v>
      </c>
      <c r="G134" s="11"/>
    </row>
    <row r="135" spans="1:7">
      <c r="A135" s="428" t="s">
        <v>320</v>
      </c>
      <c r="B135" s="415">
        <v>64</v>
      </c>
      <c r="C135" s="415">
        <v>47</v>
      </c>
      <c r="D135" s="415">
        <v>36</v>
      </c>
      <c r="E135" s="415">
        <v>49</v>
      </c>
      <c r="F135" s="415">
        <v>51</v>
      </c>
      <c r="G135" s="11"/>
    </row>
    <row r="136" spans="1:7">
      <c r="A136" s="445" t="s">
        <v>321</v>
      </c>
      <c r="B136" s="446">
        <v>460</v>
      </c>
      <c r="C136" s="446">
        <v>436</v>
      </c>
      <c r="D136" s="446">
        <v>295</v>
      </c>
      <c r="E136" s="446">
        <v>398</v>
      </c>
      <c r="F136" s="446">
        <v>439</v>
      </c>
      <c r="G136" s="38">
        <f>F136/F139</f>
        <v>0.17008911274699728</v>
      </c>
    </row>
    <row r="137" spans="1:7">
      <c r="A137" s="428" t="s">
        <v>319</v>
      </c>
      <c r="B137" s="415">
        <v>129</v>
      </c>
      <c r="C137" s="415">
        <v>102</v>
      </c>
      <c r="D137" s="415">
        <v>72</v>
      </c>
      <c r="E137" s="415">
        <v>92</v>
      </c>
      <c r="F137" s="415">
        <v>107</v>
      </c>
      <c r="G137" s="11"/>
    </row>
    <row r="138" spans="1:7">
      <c r="A138" s="428" t="s">
        <v>320</v>
      </c>
      <c r="B138" s="415">
        <v>331</v>
      </c>
      <c r="C138" s="415">
        <v>334</v>
      </c>
      <c r="D138" s="415">
        <v>223</v>
      </c>
      <c r="E138" s="415">
        <v>306</v>
      </c>
      <c r="F138" s="415">
        <v>332</v>
      </c>
      <c r="G138" s="11"/>
    </row>
    <row r="139" spans="1:7" ht="15.75" thickBot="1">
      <c r="A139" s="433" t="s">
        <v>191</v>
      </c>
      <c r="B139" s="447">
        <v>2744</v>
      </c>
      <c r="C139" s="447">
        <v>2509</v>
      </c>
      <c r="D139" s="447">
        <v>2338</v>
      </c>
      <c r="E139" s="447">
        <v>2318</v>
      </c>
      <c r="F139" s="447">
        <v>2581</v>
      </c>
      <c r="G139" s="14"/>
    </row>
    <row r="140" spans="1:7">
      <c r="A140" s="448"/>
      <c r="B140" s="449"/>
      <c r="C140" s="449"/>
      <c r="D140" s="449"/>
      <c r="E140" s="449"/>
      <c r="F140" s="449"/>
    </row>
    <row r="141" spans="1:7" ht="29.25" thickBot="1">
      <c r="A141" s="448" t="s">
        <v>322</v>
      </c>
    </row>
    <row r="142" spans="1:7" ht="15" customHeight="1">
      <c r="A142" s="450"/>
      <c r="B142" s="853" t="s">
        <v>288</v>
      </c>
      <c r="C142" s="853"/>
      <c r="D142" s="853"/>
      <c r="E142" s="853"/>
      <c r="F142" s="853"/>
      <c r="G142" s="854"/>
    </row>
    <row r="143" spans="1:7">
      <c r="A143" s="451" t="s">
        <v>316</v>
      </c>
      <c r="B143" s="443">
        <v>2018</v>
      </c>
      <c r="C143" s="443">
        <v>2019</v>
      </c>
      <c r="D143" s="443">
        <v>2020</v>
      </c>
      <c r="E143" s="443">
        <v>2021</v>
      </c>
      <c r="F143" s="443">
        <v>2022</v>
      </c>
      <c r="G143" s="444" t="s">
        <v>317</v>
      </c>
    </row>
    <row r="144" spans="1:7">
      <c r="A144" s="452" t="s">
        <v>318</v>
      </c>
      <c r="B144" s="446">
        <v>4535</v>
      </c>
      <c r="C144" s="446">
        <v>4482</v>
      </c>
      <c r="D144" s="446">
        <v>3274</v>
      </c>
      <c r="E144" s="446">
        <v>3649</v>
      </c>
      <c r="F144" s="446">
        <v>4018</v>
      </c>
      <c r="G144" s="38">
        <f>F144/F150</f>
        <v>0.90150325330940095</v>
      </c>
    </row>
    <row r="145" spans="1:7">
      <c r="A145" s="453" t="s">
        <v>319</v>
      </c>
      <c r="B145" s="415">
        <v>4361</v>
      </c>
      <c r="C145" s="415">
        <v>4349</v>
      </c>
      <c r="D145" s="415">
        <v>3165</v>
      </c>
      <c r="E145" s="415">
        <v>3522</v>
      </c>
      <c r="F145" s="415">
        <v>3885</v>
      </c>
      <c r="G145" s="11"/>
    </row>
    <row r="146" spans="1:7">
      <c r="A146" s="453" t="s">
        <v>320</v>
      </c>
      <c r="B146" s="415">
        <v>174</v>
      </c>
      <c r="C146" s="415">
        <v>133</v>
      </c>
      <c r="D146" s="415">
        <v>109</v>
      </c>
      <c r="E146" s="415">
        <v>127</v>
      </c>
      <c r="F146" s="415">
        <v>133</v>
      </c>
      <c r="G146" s="11"/>
    </row>
    <row r="147" spans="1:7">
      <c r="A147" s="452" t="s">
        <v>321</v>
      </c>
      <c r="B147" s="446">
        <v>454</v>
      </c>
      <c r="C147" s="446">
        <v>428</v>
      </c>
      <c r="D147" s="446">
        <v>332</v>
      </c>
      <c r="E147" s="446">
        <v>418</v>
      </c>
      <c r="F147" s="446">
        <v>439</v>
      </c>
      <c r="G147" s="38">
        <f>F147/F150</f>
        <v>9.849674669059906E-2</v>
      </c>
    </row>
    <row r="148" spans="1:7">
      <c r="A148" s="453" t="s">
        <v>319</v>
      </c>
      <c r="B148" s="415">
        <v>76</v>
      </c>
      <c r="C148" s="415">
        <v>69</v>
      </c>
      <c r="D148" s="415">
        <v>44</v>
      </c>
      <c r="E148" s="415">
        <v>56</v>
      </c>
      <c r="F148" s="415">
        <v>86</v>
      </c>
      <c r="G148" s="11"/>
    </row>
    <row r="149" spans="1:7">
      <c r="A149" s="453" t="s">
        <v>320</v>
      </c>
      <c r="B149" s="415">
        <v>378</v>
      </c>
      <c r="C149" s="415">
        <v>359</v>
      </c>
      <c r="D149" s="415">
        <v>288</v>
      </c>
      <c r="E149" s="415">
        <v>362</v>
      </c>
      <c r="F149" s="415">
        <v>353</v>
      </c>
      <c r="G149" s="11"/>
    </row>
    <row r="150" spans="1:7" ht="15.75" thickBot="1">
      <c r="A150" s="454" t="s">
        <v>191</v>
      </c>
      <c r="B150" s="447">
        <v>4989</v>
      </c>
      <c r="C150" s="447">
        <v>4910</v>
      </c>
      <c r="D150" s="447">
        <v>3606</v>
      </c>
      <c r="E150" s="447">
        <v>4067</v>
      </c>
      <c r="F150" s="447">
        <v>4457</v>
      </c>
      <c r="G150" s="14"/>
    </row>
    <row r="152" spans="1:7" ht="29.25" thickBot="1">
      <c r="A152" s="448" t="s">
        <v>323</v>
      </c>
    </row>
    <row r="153" spans="1:7" ht="15" customHeight="1">
      <c r="A153" s="450"/>
      <c r="B153" s="853" t="s">
        <v>288</v>
      </c>
      <c r="C153" s="853"/>
      <c r="D153" s="853"/>
      <c r="E153" s="853"/>
      <c r="F153" s="853"/>
      <c r="G153" s="854"/>
    </row>
    <row r="154" spans="1:7">
      <c r="A154" s="451" t="s">
        <v>316</v>
      </c>
      <c r="B154" s="443">
        <v>2018</v>
      </c>
      <c r="C154" s="443">
        <v>2019</v>
      </c>
      <c r="D154" s="443">
        <v>2020</v>
      </c>
      <c r="E154" s="443">
        <v>2021</v>
      </c>
      <c r="F154" s="443">
        <v>2022</v>
      </c>
      <c r="G154" s="444" t="s">
        <v>317</v>
      </c>
    </row>
    <row r="155" spans="1:7">
      <c r="A155" s="452" t="s">
        <v>318</v>
      </c>
      <c r="B155" s="446">
        <f t="shared" ref="B155:F161" si="29">B133+B144</f>
        <v>6819</v>
      </c>
      <c r="C155" s="446">
        <f t="shared" si="29"/>
        <v>6555</v>
      </c>
      <c r="D155" s="446">
        <f t="shared" si="29"/>
        <v>5317</v>
      </c>
      <c r="E155" s="446">
        <f t="shared" si="29"/>
        <v>5569</v>
      </c>
      <c r="F155" s="446">
        <f t="shared" si="29"/>
        <v>6160</v>
      </c>
      <c r="G155" s="38">
        <f>F155/F161</f>
        <v>0.87524865018471154</v>
      </c>
    </row>
    <row r="156" spans="1:7">
      <c r="A156" s="453" t="s">
        <v>319</v>
      </c>
      <c r="B156" s="415">
        <f t="shared" si="29"/>
        <v>6581</v>
      </c>
      <c r="C156" s="415">
        <f t="shared" si="29"/>
        <v>6375</v>
      </c>
      <c r="D156" s="415">
        <f t="shared" si="29"/>
        <v>5172</v>
      </c>
      <c r="E156" s="415">
        <f t="shared" si="29"/>
        <v>5393</v>
      </c>
      <c r="F156" s="415">
        <f t="shared" si="29"/>
        <v>5976</v>
      </c>
      <c r="G156" s="11"/>
    </row>
    <row r="157" spans="1:7">
      <c r="A157" s="453" t="s">
        <v>320</v>
      </c>
      <c r="B157" s="415">
        <f t="shared" si="29"/>
        <v>238</v>
      </c>
      <c r="C157" s="415">
        <f t="shared" si="29"/>
        <v>180</v>
      </c>
      <c r="D157" s="415">
        <f t="shared" si="29"/>
        <v>145</v>
      </c>
      <c r="E157" s="415">
        <f t="shared" si="29"/>
        <v>176</v>
      </c>
      <c r="F157" s="415">
        <f t="shared" si="29"/>
        <v>184</v>
      </c>
      <c r="G157" s="11"/>
    </row>
    <row r="158" spans="1:7">
      <c r="A158" s="452" t="s">
        <v>321</v>
      </c>
      <c r="B158" s="446">
        <f t="shared" si="29"/>
        <v>914</v>
      </c>
      <c r="C158" s="446">
        <f t="shared" si="29"/>
        <v>864</v>
      </c>
      <c r="D158" s="446">
        <f t="shared" si="29"/>
        <v>627</v>
      </c>
      <c r="E158" s="446">
        <f t="shared" si="29"/>
        <v>816</v>
      </c>
      <c r="F158" s="446">
        <f t="shared" si="29"/>
        <v>878</v>
      </c>
      <c r="G158" s="38">
        <f>F158/F161</f>
        <v>0.12475134981528843</v>
      </c>
    </row>
    <row r="159" spans="1:7">
      <c r="A159" s="453" t="s">
        <v>319</v>
      </c>
      <c r="B159" s="415">
        <f t="shared" si="29"/>
        <v>205</v>
      </c>
      <c r="C159" s="415">
        <f t="shared" si="29"/>
        <v>171</v>
      </c>
      <c r="D159" s="415">
        <f t="shared" si="29"/>
        <v>116</v>
      </c>
      <c r="E159" s="415">
        <f t="shared" si="29"/>
        <v>148</v>
      </c>
      <c r="F159" s="415">
        <f t="shared" si="29"/>
        <v>193</v>
      </c>
      <c r="G159" s="11"/>
    </row>
    <row r="160" spans="1:7">
      <c r="A160" s="453" t="s">
        <v>320</v>
      </c>
      <c r="B160" s="415">
        <f t="shared" si="29"/>
        <v>709</v>
      </c>
      <c r="C160" s="415">
        <f t="shared" si="29"/>
        <v>693</v>
      </c>
      <c r="D160" s="415">
        <f t="shared" si="29"/>
        <v>511</v>
      </c>
      <c r="E160" s="415">
        <f t="shared" si="29"/>
        <v>668</v>
      </c>
      <c r="F160" s="415">
        <f t="shared" si="29"/>
        <v>685</v>
      </c>
      <c r="G160" s="11"/>
    </row>
    <row r="161" spans="1:20" ht="15.75" thickBot="1">
      <c r="A161" s="454" t="s">
        <v>191</v>
      </c>
      <c r="B161" s="447">
        <f t="shared" si="29"/>
        <v>7733</v>
      </c>
      <c r="C161" s="447">
        <f t="shared" si="29"/>
        <v>7419</v>
      </c>
      <c r="D161" s="447">
        <f t="shared" si="29"/>
        <v>5944</v>
      </c>
      <c r="E161" s="447">
        <f t="shared" si="29"/>
        <v>6385</v>
      </c>
      <c r="F161" s="447">
        <f t="shared" si="29"/>
        <v>7038</v>
      </c>
      <c r="G161" s="14"/>
    </row>
    <row r="164" spans="1:20" ht="15.75" thickBot="1">
      <c r="A164" s="2" t="s">
        <v>324</v>
      </c>
      <c r="O164" t="s">
        <v>325</v>
      </c>
    </row>
    <row r="165" spans="1:20">
      <c r="A165" s="455"/>
      <c r="B165" s="855" t="s">
        <v>288</v>
      </c>
      <c r="C165" s="856"/>
      <c r="D165" s="856"/>
      <c r="E165" s="856"/>
      <c r="F165" s="857"/>
      <c r="O165" s="455"/>
      <c r="P165" s="855" t="s">
        <v>288</v>
      </c>
      <c r="Q165" s="856"/>
      <c r="R165" s="856"/>
      <c r="S165" s="856"/>
      <c r="T165" s="857"/>
    </row>
    <row r="166" spans="1:20" ht="28.5">
      <c r="A166" s="456" t="s">
        <v>326</v>
      </c>
      <c r="B166" s="457">
        <v>2018</v>
      </c>
      <c r="C166" s="457">
        <v>2019</v>
      </c>
      <c r="D166" s="457">
        <v>2020</v>
      </c>
      <c r="E166" s="457">
        <v>2021</v>
      </c>
      <c r="F166" s="458">
        <v>2022</v>
      </c>
      <c r="O166" s="456" t="s">
        <v>326</v>
      </c>
      <c r="P166" s="457">
        <v>2018</v>
      </c>
      <c r="Q166" s="457">
        <v>2019</v>
      </c>
      <c r="R166" s="457">
        <v>2020</v>
      </c>
      <c r="S166" s="457">
        <v>2021</v>
      </c>
      <c r="T166" s="458">
        <v>2022</v>
      </c>
    </row>
    <row r="167" spans="1:20" ht="28.5">
      <c r="A167" s="428" t="s">
        <v>327</v>
      </c>
      <c r="B167" s="429">
        <v>34</v>
      </c>
      <c r="C167" s="429">
        <v>47</v>
      </c>
      <c r="D167" s="429">
        <v>26</v>
      </c>
      <c r="E167" s="429">
        <v>25</v>
      </c>
      <c r="F167" s="430">
        <v>45</v>
      </c>
      <c r="O167" s="428" t="s">
        <v>327</v>
      </c>
      <c r="P167" s="431">
        <f>B167/$B$189*100</f>
        <v>1.6464891041162228</v>
      </c>
      <c r="Q167" s="431">
        <f>C167/$C$189*100</f>
        <v>2.529601722282024</v>
      </c>
      <c r="R167" s="431">
        <f>D167/$D$189*100</f>
        <v>1.2572533849129592</v>
      </c>
      <c r="S167" s="431">
        <f>E167/$E$189*100</f>
        <v>1.2873326467559219</v>
      </c>
      <c r="T167" s="432">
        <f>F167/$F$189*100</f>
        <v>2.2222222222222223</v>
      </c>
    </row>
    <row r="168" spans="1:20" ht="28.5">
      <c r="A168" s="428" t="s">
        <v>328</v>
      </c>
      <c r="B168" s="429">
        <v>0</v>
      </c>
      <c r="C168" s="429">
        <v>0</v>
      </c>
      <c r="D168" s="429">
        <v>0</v>
      </c>
      <c r="E168" s="429">
        <v>0</v>
      </c>
      <c r="F168" s="430">
        <v>0</v>
      </c>
      <c r="O168" s="428" t="s">
        <v>328</v>
      </c>
      <c r="P168" s="431">
        <f t="shared" ref="P168:P189" si="30">B168/$B$189*100</f>
        <v>0</v>
      </c>
      <c r="Q168" s="431">
        <f t="shared" ref="Q168:Q189" si="31">C168/$C$189*100</f>
        <v>0</v>
      </c>
      <c r="R168" s="431">
        <f t="shared" ref="R168:R189" si="32">D168/$D$189*100</f>
        <v>0</v>
      </c>
      <c r="S168" s="431">
        <f t="shared" ref="S168:S189" si="33">E168/$E$189*100</f>
        <v>0</v>
      </c>
      <c r="T168" s="432">
        <f t="shared" ref="T168:T189" si="34">F168/$F$189*100</f>
        <v>0</v>
      </c>
    </row>
    <row r="169" spans="1:20">
      <c r="A169" s="428" t="s">
        <v>329</v>
      </c>
      <c r="B169" s="429">
        <v>254</v>
      </c>
      <c r="C169" s="429">
        <v>226</v>
      </c>
      <c r="D169" s="429">
        <v>181</v>
      </c>
      <c r="E169" s="429">
        <v>204</v>
      </c>
      <c r="F169" s="430">
        <v>191</v>
      </c>
      <c r="O169" s="428" t="s">
        <v>329</v>
      </c>
      <c r="P169" s="431">
        <f t="shared" si="30"/>
        <v>12.300242130750604</v>
      </c>
      <c r="Q169" s="431">
        <f t="shared" si="31"/>
        <v>12.16361679224973</v>
      </c>
      <c r="R169" s="431">
        <f t="shared" si="32"/>
        <v>8.7524177949709863</v>
      </c>
      <c r="S169" s="431">
        <f t="shared" si="33"/>
        <v>10.504634397528321</v>
      </c>
      <c r="T169" s="432">
        <f t="shared" si="34"/>
        <v>9.432098765432098</v>
      </c>
    </row>
    <row r="170" spans="1:20" ht="42.75">
      <c r="A170" s="428" t="s">
        <v>330</v>
      </c>
      <c r="B170" s="429">
        <v>2</v>
      </c>
      <c r="C170" s="429">
        <v>2</v>
      </c>
      <c r="D170" s="429">
        <v>1</v>
      </c>
      <c r="E170" s="429">
        <v>2</v>
      </c>
      <c r="F170" s="430">
        <v>1</v>
      </c>
      <c r="O170" s="428" t="s">
        <v>330</v>
      </c>
      <c r="P170" s="431">
        <f t="shared" si="30"/>
        <v>9.6852300242130748E-2</v>
      </c>
      <c r="Q170" s="431">
        <f t="shared" si="31"/>
        <v>0.1076426264800861</v>
      </c>
      <c r="R170" s="431">
        <f t="shared" si="32"/>
        <v>4.8355899419729211E-2</v>
      </c>
      <c r="S170" s="431">
        <f t="shared" si="33"/>
        <v>0.10298661174047373</v>
      </c>
      <c r="T170" s="432">
        <f t="shared" si="34"/>
        <v>4.938271604938272E-2</v>
      </c>
    </row>
    <row r="171" spans="1:20" ht="42.75">
      <c r="A171" s="428" t="s">
        <v>331</v>
      </c>
      <c r="B171" s="429">
        <v>15</v>
      </c>
      <c r="C171" s="429">
        <v>7</v>
      </c>
      <c r="D171" s="429">
        <v>14</v>
      </c>
      <c r="E171" s="429">
        <v>8</v>
      </c>
      <c r="F171" s="430">
        <v>5</v>
      </c>
      <c r="O171" s="428" t="s">
        <v>331</v>
      </c>
      <c r="P171" s="431">
        <f t="shared" si="30"/>
        <v>0.72639225181598066</v>
      </c>
      <c r="Q171" s="431">
        <f t="shared" si="31"/>
        <v>0.37674919268030138</v>
      </c>
      <c r="R171" s="431">
        <f t="shared" si="32"/>
        <v>0.67698259187620891</v>
      </c>
      <c r="S171" s="431">
        <f t="shared" si="33"/>
        <v>0.41194644696189492</v>
      </c>
      <c r="T171" s="432">
        <f t="shared" si="34"/>
        <v>0.24691358024691357</v>
      </c>
    </row>
    <row r="172" spans="1:20">
      <c r="A172" s="428" t="s">
        <v>332</v>
      </c>
      <c r="B172" s="429">
        <v>14</v>
      </c>
      <c r="C172" s="429">
        <v>8</v>
      </c>
      <c r="D172" s="429">
        <v>6</v>
      </c>
      <c r="E172" s="429">
        <v>7</v>
      </c>
      <c r="F172" s="430">
        <v>9</v>
      </c>
      <c r="O172" s="428" t="s">
        <v>332</v>
      </c>
      <c r="P172" s="431">
        <f t="shared" si="30"/>
        <v>0.67796610169491522</v>
      </c>
      <c r="Q172" s="431">
        <f t="shared" si="31"/>
        <v>0.4305705059203444</v>
      </c>
      <c r="R172" s="431">
        <f t="shared" si="32"/>
        <v>0.29013539651837528</v>
      </c>
      <c r="S172" s="431">
        <f t="shared" si="33"/>
        <v>0.3604531410916581</v>
      </c>
      <c r="T172" s="432">
        <f t="shared" si="34"/>
        <v>0.44444444444444442</v>
      </c>
    </row>
    <row r="173" spans="1:20" ht="42.75">
      <c r="A173" s="428" t="s">
        <v>333</v>
      </c>
      <c r="B173" s="429">
        <v>230</v>
      </c>
      <c r="C173" s="429">
        <v>210</v>
      </c>
      <c r="D173" s="429">
        <v>152</v>
      </c>
      <c r="E173" s="429">
        <v>217</v>
      </c>
      <c r="F173" s="430">
        <v>247</v>
      </c>
      <c r="O173" s="428" t="s">
        <v>333</v>
      </c>
      <c r="P173" s="431">
        <f t="shared" si="30"/>
        <v>11.138014527845035</v>
      </c>
      <c r="Q173" s="431">
        <f t="shared" si="31"/>
        <v>11.302475780409042</v>
      </c>
      <c r="R173" s="431">
        <f t="shared" si="32"/>
        <v>7.3500967117988401</v>
      </c>
      <c r="S173" s="431">
        <f t="shared" si="33"/>
        <v>11.1740473738414</v>
      </c>
      <c r="T173" s="459">
        <f t="shared" si="34"/>
        <v>12.197530864197532</v>
      </c>
    </row>
    <row r="174" spans="1:20">
      <c r="A174" s="428" t="s">
        <v>334</v>
      </c>
      <c r="B174" s="429">
        <v>68</v>
      </c>
      <c r="C174" s="429">
        <v>61</v>
      </c>
      <c r="D174" s="429">
        <v>50</v>
      </c>
      <c r="E174" s="429">
        <v>66</v>
      </c>
      <c r="F174" s="430">
        <v>207</v>
      </c>
      <c r="O174" s="428" t="s">
        <v>334</v>
      </c>
      <c r="P174" s="431">
        <f t="shared" si="30"/>
        <v>3.2929782082324457</v>
      </c>
      <c r="Q174" s="431">
        <f t="shared" si="31"/>
        <v>3.2831001076426265</v>
      </c>
      <c r="R174" s="431">
        <f t="shared" si="32"/>
        <v>2.4177949709864603</v>
      </c>
      <c r="S174" s="431">
        <f t="shared" si="33"/>
        <v>3.3985581874356332</v>
      </c>
      <c r="T174" s="432">
        <f t="shared" si="34"/>
        <v>10.222222222222223</v>
      </c>
    </row>
    <row r="175" spans="1:20" ht="28.5">
      <c r="A175" s="428" t="s">
        <v>335</v>
      </c>
      <c r="B175" s="429">
        <v>218</v>
      </c>
      <c r="C175" s="429">
        <v>190</v>
      </c>
      <c r="D175" s="429">
        <v>107</v>
      </c>
      <c r="E175" s="429">
        <v>151</v>
      </c>
      <c r="F175" s="430">
        <v>150</v>
      </c>
      <c r="O175" s="428" t="s">
        <v>335</v>
      </c>
      <c r="P175" s="431">
        <f t="shared" si="30"/>
        <v>10.556900726392252</v>
      </c>
      <c r="Q175" s="431">
        <f t="shared" si="31"/>
        <v>10.22604951560818</v>
      </c>
      <c r="R175" s="431">
        <f t="shared" si="32"/>
        <v>5.1740812379110253</v>
      </c>
      <c r="S175" s="431">
        <f t="shared" si="33"/>
        <v>7.7754891864057676</v>
      </c>
      <c r="T175" s="432">
        <f t="shared" si="34"/>
        <v>7.4074074074074066</v>
      </c>
    </row>
    <row r="176" spans="1:20" ht="28.5">
      <c r="A176" s="428" t="s">
        <v>336</v>
      </c>
      <c r="B176" s="429">
        <v>11</v>
      </c>
      <c r="C176" s="429">
        <v>13</v>
      </c>
      <c r="D176" s="429">
        <v>10</v>
      </c>
      <c r="E176" s="429">
        <v>11</v>
      </c>
      <c r="F176" s="430">
        <v>17</v>
      </c>
      <c r="O176" s="428" t="s">
        <v>336</v>
      </c>
      <c r="P176" s="431">
        <f t="shared" si="30"/>
        <v>0.53268765133171914</v>
      </c>
      <c r="Q176" s="431">
        <f t="shared" si="31"/>
        <v>0.69967707212055974</v>
      </c>
      <c r="R176" s="431">
        <f t="shared" si="32"/>
        <v>0.48355899419729209</v>
      </c>
      <c r="S176" s="431">
        <f t="shared" si="33"/>
        <v>0.56642636457260553</v>
      </c>
      <c r="T176" s="432">
        <f t="shared" si="34"/>
        <v>0.83950617283950613</v>
      </c>
    </row>
    <row r="177" spans="1:20" ht="28.5">
      <c r="A177" s="428" t="s">
        <v>337</v>
      </c>
      <c r="B177" s="429">
        <v>23</v>
      </c>
      <c r="C177" s="429">
        <v>20</v>
      </c>
      <c r="D177" s="429">
        <v>16</v>
      </c>
      <c r="E177" s="429">
        <v>17</v>
      </c>
      <c r="F177" s="430">
        <v>11</v>
      </c>
      <c r="O177" s="428" t="s">
        <v>337</v>
      </c>
      <c r="P177" s="431">
        <f t="shared" si="30"/>
        <v>1.1138014527845037</v>
      </c>
      <c r="Q177" s="431">
        <f t="shared" si="31"/>
        <v>1.0764262648008611</v>
      </c>
      <c r="R177" s="431">
        <f t="shared" si="32"/>
        <v>0.77369439071566737</v>
      </c>
      <c r="S177" s="431">
        <f t="shared" si="33"/>
        <v>0.87538619979402688</v>
      </c>
      <c r="T177" s="432">
        <f t="shared" si="34"/>
        <v>0.54320987654320985</v>
      </c>
    </row>
    <row r="178" spans="1:20">
      <c r="A178" s="428" t="s">
        <v>338</v>
      </c>
      <c r="B178" s="429">
        <v>15</v>
      </c>
      <c r="C178" s="429">
        <v>7</v>
      </c>
      <c r="D178" s="429">
        <v>4</v>
      </c>
      <c r="E178" s="429">
        <v>3</v>
      </c>
      <c r="F178" s="430">
        <v>2</v>
      </c>
      <c r="O178" s="428" t="s">
        <v>338</v>
      </c>
      <c r="P178" s="431">
        <f t="shared" si="30"/>
        <v>0.72639225181598066</v>
      </c>
      <c r="Q178" s="431">
        <f t="shared" si="31"/>
        <v>0.37674919268030138</v>
      </c>
      <c r="R178" s="431">
        <f t="shared" si="32"/>
        <v>0.19342359767891684</v>
      </c>
      <c r="S178" s="431">
        <f t="shared" si="33"/>
        <v>0.15447991761071062</v>
      </c>
      <c r="T178" s="432">
        <f t="shared" si="34"/>
        <v>9.876543209876544E-2</v>
      </c>
    </row>
    <row r="179" spans="1:20" ht="28.5">
      <c r="A179" s="428" t="s">
        <v>339</v>
      </c>
      <c r="B179" s="429">
        <v>25</v>
      </c>
      <c r="C179" s="429">
        <v>32</v>
      </c>
      <c r="D179" s="429">
        <v>12</v>
      </c>
      <c r="E179" s="429">
        <v>22</v>
      </c>
      <c r="F179" s="430">
        <v>22</v>
      </c>
      <c r="O179" s="428" t="s">
        <v>339</v>
      </c>
      <c r="P179" s="431">
        <f t="shared" si="30"/>
        <v>1.2106537530266344</v>
      </c>
      <c r="Q179" s="431">
        <f t="shared" si="31"/>
        <v>1.7222820236813776</v>
      </c>
      <c r="R179" s="431">
        <f t="shared" si="32"/>
        <v>0.58027079303675055</v>
      </c>
      <c r="S179" s="431">
        <f t="shared" si="33"/>
        <v>1.1328527291452111</v>
      </c>
      <c r="T179" s="432">
        <f t="shared" si="34"/>
        <v>1.0864197530864197</v>
      </c>
    </row>
    <row r="180" spans="1:20" ht="42.75">
      <c r="A180" s="428" t="s">
        <v>340</v>
      </c>
      <c r="B180" s="429">
        <v>122</v>
      </c>
      <c r="C180" s="429">
        <v>114</v>
      </c>
      <c r="D180" s="429">
        <v>98</v>
      </c>
      <c r="E180" s="429">
        <v>110</v>
      </c>
      <c r="F180" s="430">
        <v>103</v>
      </c>
      <c r="O180" s="428" t="s">
        <v>340</v>
      </c>
      <c r="P180" s="431">
        <f t="shared" si="30"/>
        <v>5.9079903147699762</v>
      </c>
      <c r="Q180" s="431">
        <f t="shared" si="31"/>
        <v>6.1356297093649088</v>
      </c>
      <c r="R180" s="431">
        <f t="shared" si="32"/>
        <v>4.7388781431334621</v>
      </c>
      <c r="S180" s="431">
        <f t="shared" si="33"/>
        <v>5.6642636457260558</v>
      </c>
      <c r="T180" s="432">
        <f t="shared" si="34"/>
        <v>5.0864197530864201</v>
      </c>
    </row>
    <row r="181" spans="1:20" ht="42.75">
      <c r="A181" s="428" t="s">
        <v>341</v>
      </c>
      <c r="B181" s="429">
        <v>56</v>
      </c>
      <c r="C181" s="429">
        <v>41</v>
      </c>
      <c r="D181" s="429">
        <v>47</v>
      </c>
      <c r="E181" s="429">
        <v>109</v>
      </c>
      <c r="F181" s="430">
        <v>224</v>
      </c>
      <c r="O181" s="428" t="s">
        <v>341</v>
      </c>
      <c r="P181" s="431">
        <f t="shared" si="30"/>
        <v>2.7118644067796609</v>
      </c>
      <c r="Q181" s="431">
        <f t="shared" si="31"/>
        <v>2.2066738428417656</v>
      </c>
      <c r="R181" s="431">
        <f t="shared" si="32"/>
        <v>2.2727272727272729</v>
      </c>
      <c r="S181" s="431">
        <f t="shared" si="33"/>
        <v>5.6127703398558184</v>
      </c>
      <c r="T181" s="460">
        <f t="shared" si="34"/>
        <v>11.06172839506173</v>
      </c>
    </row>
    <row r="182" spans="1:20">
      <c r="A182" s="428" t="s">
        <v>342</v>
      </c>
      <c r="B182" s="429">
        <v>52</v>
      </c>
      <c r="C182" s="429">
        <v>41</v>
      </c>
      <c r="D182" s="429">
        <v>54</v>
      </c>
      <c r="E182" s="429">
        <v>21</v>
      </c>
      <c r="F182" s="430">
        <v>38</v>
      </c>
      <c r="O182" s="428" t="s">
        <v>342</v>
      </c>
      <c r="P182" s="431">
        <f t="shared" si="30"/>
        <v>2.5181598062953996</v>
      </c>
      <c r="Q182" s="431">
        <f t="shared" si="31"/>
        <v>2.2066738428417656</v>
      </c>
      <c r="R182" s="431">
        <f t="shared" si="32"/>
        <v>2.611218568665377</v>
      </c>
      <c r="S182" s="431">
        <f t="shared" si="33"/>
        <v>1.0813594232749741</v>
      </c>
      <c r="T182" s="432">
        <f t="shared" si="34"/>
        <v>1.8765432098765431</v>
      </c>
    </row>
    <row r="183" spans="1:20">
      <c r="A183" s="428" t="s">
        <v>343</v>
      </c>
      <c r="B183" s="429">
        <v>237</v>
      </c>
      <c r="C183" s="429">
        <v>220</v>
      </c>
      <c r="D183" s="429">
        <v>458</v>
      </c>
      <c r="E183" s="429">
        <v>273</v>
      </c>
      <c r="F183" s="430">
        <v>195</v>
      </c>
      <c r="O183" s="428" t="s">
        <v>343</v>
      </c>
      <c r="P183" s="431">
        <f t="shared" si="30"/>
        <v>11.476997578692494</v>
      </c>
      <c r="Q183" s="431">
        <f t="shared" si="31"/>
        <v>11.840688912809473</v>
      </c>
      <c r="R183" s="431">
        <f t="shared" si="32"/>
        <v>22.147001934235977</v>
      </c>
      <c r="S183" s="431">
        <f t="shared" si="33"/>
        <v>14.057672502574665</v>
      </c>
      <c r="T183" s="432">
        <f t="shared" si="34"/>
        <v>9.6296296296296298</v>
      </c>
    </row>
    <row r="184" spans="1:20" ht="42.75">
      <c r="A184" s="428" t="s">
        <v>344</v>
      </c>
      <c r="B184" s="429">
        <v>24</v>
      </c>
      <c r="C184" s="429">
        <v>32</v>
      </c>
      <c r="D184" s="429">
        <v>17</v>
      </c>
      <c r="E184" s="429">
        <v>21</v>
      </c>
      <c r="F184" s="430">
        <v>32</v>
      </c>
      <c r="O184" s="428" t="s">
        <v>344</v>
      </c>
      <c r="P184" s="431">
        <f t="shared" si="30"/>
        <v>1.1622276029055689</v>
      </c>
      <c r="Q184" s="431">
        <f t="shared" si="31"/>
        <v>1.7222820236813776</v>
      </c>
      <c r="R184" s="431">
        <f t="shared" si="32"/>
        <v>0.82205029013539643</v>
      </c>
      <c r="S184" s="431">
        <f t="shared" si="33"/>
        <v>1.0813594232749741</v>
      </c>
      <c r="T184" s="432">
        <f t="shared" si="34"/>
        <v>1.580246913580247</v>
      </c>
    </row>
    <row r="185" spans="1:20">
      <c r="A185" s="428" t="s">
        <v>345</v>
      </c>
      <c r="B185" s="429">
        <v>31</v>
      </c>
      <c r="C185" s="429">
        <v>36</v>
      </c>
      <c r="D185" s="429">
        <v>18</v>
      </c>
      <c r="E185" s="429">
        <v>26</v>
      </c>
      <c r="F185" s="430">
        <v>28</v>
      </c>
      <c r="O185" s="428" t="s">
        <v>345</v>
      </c>
      <c r="P185" s="431">
        <f t="shared" si="30"/>
        <v>1.5012106537530265</v>
      </c>
      <c r="Q185" s="431">
        <f t="shared" si="31"/>
        <v>1.9375672766415502</v>
      </c>
      <c r="R185" s="431">
        <f t="shared" si="32"/>
        <v>0.87040618955512572</v>
      </c>
      <c r="S185" s="431">
        <f t="shared" si="33"/>
        <v>1.3388259526261586</v>
      </c>
      <c r="T185" s="432">
        <f t="shared" si="34"/>
        <v>1.3827160493827162</v>
      </c>
    </row>
    <row r="186" spans="1:20" ht="99.75">
      <c r="A186" s="428" t="s">
        <v>346</v>
      </c>
      <c r="B186" s="429">
        <v>0</v>
      </c>
      <c r="C186" s="429">
        <v>0</v>
      </c>
      <c r="D186" s="429">
        <v>0</v>
      </c>
      <c r="E186" s="429">
        <v>0</v>
      </c>
      <c r="F186" s="430">
        <v>0</v>
      </c>
      <c r="O186" s="428" t="s">
        <v>346</v>
      </c>
      <c r="P186" s="431">
        <f t="shared" si="30"/>
        <v>0</v>
      </c>
      <c r="Q186" s="431">
        <f t="shared" si="31"/>
        <v>0</v>
      </c>
      <c r="R186" s="431">
        <f t="shared" si="32"/>
        <v>0</v>
      </c>
      <c r="S186" s="431">
        <f t="shared" si="33"/>
        <v>0</v>
      </c>
      <c r="T186" s="432">
        <f t="shared" si="34"/>
        <v>0</v>
      </c>
    </row>
    <row r="187" spans="1:20" ht="28.5">
      <c r="A187" s="428" t="s">
        <v>347</v>
      </c>
      <c r="B187" s="429">
        <v>0</v>
      </c>
      <c r="C187" s="429">
        <v>0</v>
      </c>
      <c r="D187" s="429">
        <v>0</v>
      </c>
      <c r="E187" s="429">
        <v>0</v>
      </c>
      <c r="F187" s="430">
        <v>0</v>
      </c>
      <c r="O187" s="428" t="s">
        <v>347</v>
      </c>
      <c r="P187" s="431">
        <f t="shared" si="30"/>
        <v>0</v>
      </c>
      <c r="Q187" s="431">
        <f t="shared" si="31"/>
        <v>0</v>
      </c>
      <c r="R187" s="431">
        <f t="shared" si="32"/>
        <v>0</v>
      </c>
      <c r="S187" s="431">
        <f t="shared" si="33"/>
        <v>0</v>
      </c>
      <c r="T187" s="432">
        <f t="shared" si="34"/>
        <v>0</v>
      </c>
    </row>
    <row r="188" spans="1:20">
      <c r="A188" s="428" t="s">
        <v>348</v>
      </c>
      <c r="B188" s="429">
        <v>634</v>
      </c>
      <c r="C188" s="429">
        <v>551</v>
      </c>
      <c r="D188" s="429">
        <v>797</v>
      </c>
      <c r="E188" s="429">
        <v>649</v>
      </c>
      <c r="F188" s="430">
        <v>498</v>
      </c>
      <c r="O188" s="428" t="s">
        <v>348</v>
      </c>
      <c r="P188" s="431">
        <f t="shared" si="30"/>
        <v>30.702179176755447</v>
      </c>
      <c r="Q188" s="431">
        <f t="shared" si="31"/>
        <v>29.655543595263723</v>
      </c>
      <c r="R188" s="431">
        <f t="shared" si="32"/>
        <v>38.539651837524183</v>
      </c>
      <c r="S188" s="431">
        <f t="shared" si="33"/>
        <v>33.419155509783728</v>
      </c>
      <c r="T188" s="432">
        <f t="shared" si="34"/>
        <v>24.592592592592595</v>
      </c>
    </row>
    <row r="189" spans="1:20" ht="15.75" thickBot="1">
      <c r="A189" s="433" t="s">
        <v>22</v>
      </c>
      <c r="B189" s="434">
        <v>2065</v>
      </c>
      <c r="C189" s="434">
        <v>1858</v>
      </c>
      <c r="D189" s="434">
        <v>2068</v>
      </c>
      <c r="E189" s="434">
        <v>1942</v>
      </c>
      <c r="F189" s="435">
        <v>2025</v>
      </c>
      <c r="O189" s="433" t="s">
        <v>22</v>
      </c>
      <c r="P189" s="436">
        <f t="shared" si="30"/>
        <v>100</v>
      </c>
      <c r="Q189" s="436">
        <f t="shared" si="31"/>
        <v>100</v>
      </c>
      <c r="R189" s="436">
        <f t="shared" si="32"/>
        <v>100</v>
      </c>
      <c r="S189" s="436">
        <f t="shared" si="33"/>
        <v>100</v>
      </c>
      <c r="T189" s="437">
        <f t="shared" si="34"/>
        <v>100</v>
      </c>
    </row>
    <row r="190" spans="1:20" ht="15.75" thickBot="1">
      <c r="A190" s="2" t="s">
        <v>349</v>
      </c>
      <c r="O190" t="s">
        <v>350</v>
      </c>
    </row>
    <row r="191" spans="1:20">
      <c r="A191" s="461"/>
      <c r="B191" s="858" t="s">
        <v>288</v>
      </c>
      <c r="C191" s="859"/>
      <c r="D191" s="859"/>
      <c r="E191" s="859"/>
      <c r="F191" s="860"/>
      <c r="O191" s="455"/>
      <c r="P191" s="855" t="s">
        <v>288</v>
      </c>
      <c r="Q191" s="856"/>
      <c r="R191" s="856"/>
      <c r="S191" s="856"/>
      <c r="T191" s="857"/>
    </row>
    <row r="192" spans="1:20" ht="28.5">
      <c r="A192" s="462" t="s">
        <v>326</v>
      </c>
      <c r="B192" s="463">
        <v>2018</v>
      </c>
      <c r="C192" s="463">
        <v>2019</v>
      </c>
      <c r="D192" s="463">
        <v>2020</v>
      </c>
      <c r="E192" s="463">
        <v>2021</v>
      </c>
      <c r="F192" s="464">
        <v>2022</v>
      </c>
      <c r="O192" s="456" t="s">
        <v>326</v>
      </c>
      <c r="P192" s="457">
        <v>2018</v>
      </c>
      <c r="Q192" s="457">
        <v>2019</v>
      </c>
      <c r="R192" s="457">
        <v>2020</v>
      </c>
      <c r="S192" s="457">
        <v>2021</v>
      </c>
      <c r="T192" s="458">
        <v>2022</v>
      </c>
    </row>
    <row r="193" spans="1:20" ht="28.5">
      <c r="A193" s="465" t="s">
        <v>327</v>
      </c>
      <c r="B193" s="429">
        <v>54</v>
      </c>
      <c r="C193" s="429">
        <v>43</v>
      </c>
      <c r="D193" s="429">
        <v>32</v>
      </c>
      <c r="E193" s="429">
        <v>35</v>
      </c>
      <c r="F193" s="466">
        <v>57</v>
      </c>
      <c r="O193" s="428" t="s">
        <v>327</v>
      </c>
      <c r="P193" s="431">
        <f>B193/B$215*100</f>
        <v>1.4080834419817472</v>
      </c>
      <c r="Q193" s="431">
        <f t="shared" ref="Q193:T208" si="35">C193/C$215*100</f>
        <v>1.1399787910922587</v>
      </c>
      <c r="R193" s="431">
        <f t="shared" si="35"/>
        <v>1.0741859684457871</v>
      </c>
      <c r="S193" s="431">
        <f t="shared" si="35"/>
        <v>1.0306242638398115</v>
      </c>
      <c r="T193" s="432">
        <f t="shared" si="35"/>
        <v>1.6138165345413364</v>
      </c>
    </row>
    <row r="194" spans="1:20" ht="28.5">
      <c r="A194" s="465" t="s">
        <v>328</v>
      </c>
      <c r="B194" s="429">
        <v>8</v>
      </c>
      <c r="C194" s="429">
        <v>5</v>
      </c>
      <c r="D194" s="429">
        <v>3</v>
      </c>
      <c r="E194" s="429">
        <v>4</v>
      </c>
      <c r="F194" s="466">
        <v>8</v>
      </c>
      <c r="O194" s="428" t="s">
        <v>328</v>
      </c>
      <c r="P194" s="431">
        <f t="shared" ref="P194:T215" si="36">B194/B$215*100</f>
        <v>0.20860495436766624</v>
      </c>
      <c r="Q194" s="431">
        <f t="shared" si="35"/>
        <v>0.13255567338282079</v>
      </c>
      <c r="R194" s="431">
        <f t="shared" si="35"/>
        <v>0.10070493454179255</v>
      </c>
      <c r="S194" s="431">
        <f t="shared" si="35"/>
        <v>0.11778563015312131</v>
      </c>
      <c r="T194" s="432">
        <f t="shared" si="35"/>
        <v>0.22650056625141565</v>
      </c>
    </row>
    <row r="195" spans="1:20">
      <c r="A195" s="465" t="s">
        <v>329</v>
      </c>
      <c r="B195" s="429">
        <v>1189</v>
      </c>
      <c r="C195" s="429">
        <v>1227</v>
      </c>
      <c r="D195" s="429">
        <v>917</v>
      </c>
      <c r="E195" s="429">
        <v>1068</v>
      </c>
      <c r="F195" s="466">
        <v>1092</v>
      </c>
      <c r="O195" s="428" t="s">
        <v>329</v>
      </c>
      <c r="P195" s="431">
        <f t="shared" si="36"/>
        <v>31.003911342894391</v>
      </c>
      <c r="Q195" s="431">
        <f t="shared" si="35"/>
        <v>32.529162248144225</v>
      </c>
      <c r="R195" s="431">
        <f t="shared" si="35"/>
        <v>30.782141658274586</v>
      </c>
      <c r="S195" s="431">
        <f t="shared" si="35"/>
        <v>31.448763250883395</v>
      </c>
      <c r="T195" s="467">
        <f t="shared" si="35"/>
        <v>30.91732729331823</v>
      </c>
    </row>
    <row r="196" spans="1:20" ht="42.75">
      <c r="A196" s="465" t="s">
        <v>330</v>
      </c>
      <c r="B196" s="429">
        <v>7</v>
      </c>
      <c r="C196" s="429">
        <v>3</v>
      </c>
      <c r="D196" s="429">
        <v>5</v>
      </c>
      <c r="E196" s="429">
        <v>10</v>
      </c>
      <c r="F196" s="466">
        <v>6</v>
      </c>
      <c r="O196" s="428" t="s">
        <v>330</v>
      </c>
      <c r="P196" s="431">
        <f t="shared" si="36"/>
        <v>0.18252933507170796</v>
      </c>
      <c r="Q196" s="431">
        <f t="shared" si="35"/>
        <v>7.9533404029692473E-2</v>
      </c>
      <c r="R196" s="431">
        <f t="shared" si="35"/>
        <v>0.16784155756965424</v>
      </c>
      <c r="S196" s="431">
        <f t="shared" si="35"/>
        <v>0.29446407538280328</v>
      </c>
      <c r="T196" s="432">
        <f t="shared" si="35"/>
        <v>0.16987542468856173</v>
      </c>
    </row>
    <row r="197" spans="1:20" ht="42.75">
      <c r="A197" s="465" t="s">
        <v>331</v>
      </c>
      <c r="B197" s="429">
        <v>36</v>
      </c>
      <c r="C197" s="429">
        <v>46</v>
      </c>
      <c r="D197" s="429">
        <v>28</v>
      </c>
      <c r="E197" s="429">
        <v>40</v>
      </c>
      <c r="F197" s="466">
        <v>53</v>
      </c>
      <c r="O197" s="428" t="s">
        <v>331</v>
      </c>
      <c r="P197" s="431">
        <f t="shared" si="36"/>
        <v>0.93872229465449797</v>
      </c>
      <c r="Q197" s="431">
        <f t="shared" si="35"/>
        <v>1.2195121951219512</v>
      </c>
      <c r="R197" s="431">
        <f t="shared" si="35"/>
        <v>0.93991272239006374</v>
      </c>
      <c r="S197" s="431">
        <f t="shared" si="35"/>
        <v>1.1778563015312131</v>
      </c>
      <c r="T197" s="432">
        <f t="shared" si="35"/>
        <v>1.5005662514156284</v>
      </c>
    </row>
    <row r="198" spans="1:20">
      <c r="A198" s="465" t="s">
        <v>332</v>
      </c>
      <c r="B198" s="429">
        <v>403</v>
      </c>
      <c r="C198" s="429">
        <v>428</v>
      </c>
      <c r="D198" s="429">
        <v>320</v>
      </c>
      <c r="E198" s="429">
        <v>379</v>
      </c>
      <c r="F198" s="466">
        <v>415</v>
      </c>
      <c r="O198" s="428" t="s">
        <v>332</v>
      </c>
      <c r="P198" s="431">
        <f t="shared" si="36"/>
        <v>10.508474576271185</v>
      </c>
      <c r="Q198" s="431">
        <f t="shared" si="35"/>
        <v>11.346765641569458</v>
      </c>
      <c r="R198" s="431">
        <f t="shared" si="35"/>
        <v>10.741859684457872</v>
      </c>
      <c r="S198" s="431">
        <f t="shared" si="35"/>
        <v>11.160188457008244</v>
      </c>
      <c r="T198" s="467">
        <f t="shared" si="35"/>
        <v>11.749716874292186</v>
      </c>
    </row>
    <row r="199" spans="1:20" ht="42.75">
      <c r="A199" s="465" t="s">
        <v>333</v>
      </c>
      <c r="B199" s="429">
        <v>301</v>
      </c>
      <c r="C199" s="429">
        <v>311</v>
      </c>
      <c r="D199" s="429">
        <v>240</v>
      </c>
      <c r="E199" s="429">
        <v>261</v>
      </c>
      <c r="F199" s="466">
        <v>279</v>
      </c>
      <c r="O199" s="428" t="s">
        <v>333</v>
      </c>
      <c r="P199" s="431">
        <f t="shared" si="36"/>
        <v>7.8487614080834422</v>
      </c>
      <c r="Q199" s="431">
        <f t="shared" si="35"/>
        <v>8.2449628844114518</v>
      </c>
      <c r="R199" s="431">
        <f t="shared" si="35"/>
        <v>8.0563947633434037</v>
      </c>
      <c r="S199" s="431">
        <f t="shared" si="35"/>
        <v>7.6855123674911665</v>
      </c>
      <c r="T199" s="432">
        <f t="shared" si="35"/>
        <v>7.8992072480181195</v>
      </c>
    </row>
    <row r="200" spans="1:20">
      <c r="A200" s="465" t="s">
        <v>334</v>
      </c>
      <c r="B200" s="429">
        <v>502</v>
      </c>
      <c r="C200" s="429">
        <v>464</v>
      </c>
      <c r="D200" s="429">
        <v>370</v>
      </c>
      <c r="E200" s="429">
        <v>402</v>
      </c>
      <c r="F200" s="466">
        <v>418</v>
      </c>
      <c r="O200" s="428" t="s">
        <v>334</v>
      </c>
      <c r="P200" s="431">
        <f t="shared" si="36"/>
        <v>13.089960886571056</v>
      </c>
      <c r="Q200" s="431">
        <f t="shared" si="35"/>
        <v>12.30116648992577</v>
      </c>
      <c r="R200" s="431">
        <f t="shared" si="35"/>
        <v>12.420275260154416</v>
      </c>
      <c r="S200" s="431">
        <f t="shared" si="35"/>
        <v>11.837455830388691</v>
      </c>
      <c r="T200" s="432">
        <f t="shared" si="35"/>
        <v>11.834654586636468</v>
      </c>
    </row>
    <row r="201" spans="1:20" ht="28.5">
      <c r="A201" s="465" t="s">
        <v>335</v>
      </c>
      <c r="B201" s="429">
        <v>181</v>
      </c>
      <c r="C201" s="429">
        <v>203</v>
      </c>
      <c r="D201" s="429">
        <v>112</v>
      </c>
      <c r="E201" s="429">
        <v>164</v>
      </c>
      <c r="F201" s="466">
        <v>161</v>
      </c>
      <c r="O201" s="428" t="s">
        <v>335</v>
      </c>
      <c r="P201" s="431">
        <f t="shared" si="36"/>
        <v>4.7196870925684484</v>
      </c>
      <c r="Q201" s="431">
        <f t="shared" si="35"/>
        <v>5.3817603393425237</v>
      </c>
      <c r="R201" s="431">
        <f t="shared" si="35"/>
        <v>3.7596508895602549</v>
      </c>
      <c r="S201" s="431">
        <f t="shared" si="35"/>
        <v>4.8292108362779746</v>
      </c>
      <c r="T201" s="432">
        <f t="shared" si="35"/>
        <v>4.5583238958097398</v>
      </c>
    </row>
    <row r="202" spans="1:20" ht="28.5">
      <c r="A202" s="465" t="s">
        <v>336</v>
      </c>
      <c r="B202" s="429">
        <v>14</v>
      </c>
      <c r="C202" s="429">
        <v>16</v>
      </c>
      <c r="D202" s="429">
        <v>16</v>
      </c>
      <c r="E202" s="429">
        <v>13</v>
      </c>
      <c r="F202" s="466">
        <v>15</v>
      </c>
      <c r="O202" s="428" t="s">
        <v>336</v>
      </c>
      <c r="P202" s="431">
        <f t="shared" si="36"/>
        <v>0.36505867014341592</v>
      </c>
      <c r="Q202" s="431">
        <f t="shared" si="35"/>
        <v>0.42417815482502658</v>
      </c>
      <c r="R202" s="431">
        <f t="shared" si="35"/>
        <v>0.53709298422289353</v>
      </c>
      <c r="S202" s="431">
        <f t="shared" si="35"/>
        <v>0.38280329799764429</v>
      </c>
      <c r="T202" s="432">
        <f t="shared" si="35"/>
        <v>0.42468856172140423</v>
      </c>
    </row>
    <row r="203" spans="1:20" ht="28.5">
      <c r="A203" s="465" t="s">
        <v>337</v>
      </c>
      <c r="B203" s="429">
        <v>11</v>
      </c>
      <c r="C203" s="429">
        <v>15</v>
      </c>
      <c r="D203" s="429">
        <v>9</v>
      </c>
      <c r="E203" s="429">
        <v>11</v>
      </c>
      <c r="F203" s="466">
        <v>10</v>
      </c>
      <c r="O203" s="428" t="s">
        <v>337</v>
      </c>
      <c r="P203" s="431">
        <f t="shared" si="36"/>
        <v>0.28683181225554105</v>
      </c>
      <c r="Q203" s="431">
        <f t="shared" si="35"/>
        <v>0.39766702014846234</v>
      </c>
      <c r="R203" s="431">
        <f t="shared" si="35"/>
        <v>0.30211480362537763</v>
      </c>
      <c r="S203" s="431">
        <f t="shared" si="35"/>
        <v>0.32391048292108365</v>
      </c>
      <c r="T203" s="432">
        <f t="shared" si="35"/>
        <v>0.28312570781426954</v>
      </c>
    </row>
    <row r="204" spans="1:20">
      <c r="A204" s="465" t="s">
        <v>338</v>
      </c>
      <c r="B204" s="429">
        <v>24</v>
      </c>
      <c r="C204" s="429">
        <v>14</v>
      </c>
      <c r="D204" s="429">
        <v>6</v>
      </c>
      <c r="E204" s="429">
        <v>13</v>
      </c>
      <c r="F204" s="466">
        <v>6</v>
      </c>
      <c r="O204" s="428" t="s">
        <v>338</v>
      </c>
      <c r="P204" s="431">
        <f t="shared" si="36"/>
        <v>0.62581486310299872</v>
      </c>
      <c r="Q204" s="431">
        <f t="shared" si="35"/>
        <v>0.37115588547189821</v>
      </c>
      <c r="R204" s="431">
        <f t="shared" si="35"/>
        <v>0.2014098690835851</v>
      </c>
      <c r="S204" s="431">
        <f t="shared" si="35"/>
        <v>0.38280329799764429</v>
      </c>
      <c r="T204" s="432">
        <f t="shared" si="35"/>
        <v>0.16987542468856173</v>
      </c>
    </row>
    <row r="205" spans="1:20" ht="28.5">
      <c r="A205" s="465" t="s">
        <v>339</v>
      </c>
      <c r="B205" s="429">
        <v>49</v>
      </c>
      <c r="C205" s="429">
        <v>44</v>
      </c>
      <c r="D205" s="429">
        <v>32</v>
      </c>
      <c r="E205" s="429">
        <v>25</v>
      </c>
      <c r="F205" s="466">
        <v>28</v>
      </c>
      <c r="O205" s="428" t="s">
        <v>339</v>
      </c>
      <c r="P205" s="431">
        <f t="shared" si="36"/>
        <v>1.2777053455019556</v>
      </c>
      <c r="Q205" s="431">
        <f t="shared" si="35"/>
        <v>1.166489925768823</v>
      </c>
      <c r="R205" s="431">
        <f t="shared" si="35"/>
        <v>1.0741859684457871</v>
      </c>
      <c r="S205" s="431">
        <f t="shared" si="35"/>
        <v>0.73616018845700826</v>
      </c>
      <c r="T205" s="432">
        <f t="shared" si="35"/>
        <v>0.79275198187995466</v>
      </c>
    </row>
    <row r="206" spans="1:20" ht="42.75">
      <c r="A206" s="465" t="s">
        <v>340</v>
      </c>
      <c r="B206" s="429">
        <v>171</v>
      </c>
      <c r="C206" s="429">
        <v>150</v>
      </c>
      <c r="D206" s="429">
        <v>100</v>
      </c>
      <c r="E206" s="429">
        <v>135</v>
      </c>
      <c r="F206" s="466">
        <v>138</v>
      </c>
      <c r="O206" s="428" t="s">
        <v>340</v>
      </c>
      <c r="P206" s="431">
        <f t="shared" si="36"/>
        <v>4.4589308996088661</v>
      </c>
      <c r="Q206" s="431">
        <f t="shared" si="35"/>
        <v>3.9766702014846236</v>
      </c>
      <c r="R206" s="431">
        <f t="shared" si="35"/>
        <v>3.3568311513930853</v>
      </c>
      <c r="S206" s="431">
        <f t="shared" si="35"/>
        <v>3.9752650176678443</v>
      </c>
      <c r="T206" s="432">
        <f t="shared" si="35"/>
        <v>3.9071347678369195</v>
      </c>
    </row>
    <row r="207" spans="1:20" ht="42.75">
      <c r="A207" s="465" t="s">
        <v>341</v>
      </c>
      <c r="B207" s="429">
        <v>48</v>
      </c>
      <c r="C207" s="429">
        <v>50</v>
      </c>
      <c r="D207" s="429">
        <v>37</v>
      </c>
      <c r="E207" s="429">
        <v>55</v>
      </c>
      <c r="F207" s="466">
        <v>89</v>
      </c>
      <c r="O207" s="428" t="s">
        <v>341</v>
      </c>
      <c r="P207" s="431">
        <f t="shared" si="36"/>
        <v>1.2516297262059974</v>
      </c>
      <c r="Q207" s="431">
        <f t="shared" si="35"/>
        <v>1.3255567338282079</v>
      </c>
      <c r="R207" s="431">
        <f t="shared" si="35"/>
        <v>1.2420275260154414</v>
      </c>
      <c r="S207" s="431">
        <f t="shared" si="35"/>
        <v>1.6195524146054181</v>
      </c>
      <c r="T207" s="432">
        <f t="shared" si="35"/>
        <v>2.5198187995469987</v>
      </c>
    </row>
    <row r="208" spans="1:20">
      <c r="A208" s="465" t="s">
        <v>342</v>
      </c>
      <c r="B208" s="429">
        <v>54</v>
      </c>
      <c r="C208" s="429">
        <v>52</v>
      </c>
      <c r="D208" s="429">
        <v>12</v>
      </c>
      <c r="E208" s="429">
        <v>17</v>
      </c>
      <c r="F208" s="466">
        <v>35</v>
      </c>
      <c r="O208" s="428" t="s">
        <v>342</v>
      </c>
      <c r="P208" s="431">
        <f t="shared" si="36"/>
        <v>1.4080834419817472</v>
      </c>
      <c r="Q208" s="431">
        <f t="shared" si="35"/>
        <v>1.3785790031813361</v>
      </c>
      <c r="R208" s="431">
        <f t="shared" si="35"/>
        <v>0.4028197381671702</v>
      </c>
      <c r="S208" s="431">
        <f t="shared" si="35"/>
        <v>0.50058892815076561</v>
      </c>
      <c r="T208" s="432">
        <f t="shared" si="35"/>
        <v>0.99093997734994343</v>
      </c>
    </row>
    <row r="209" spans="1:20">
      <c r="A209" s="465" t="s">
        <v>343</v>
      </c>
      <c r="B209" s="429">
        <v>33</v>
      </c>
      <c r="C209" s="429">
        <v>44</v>
      </c>
      <c r="D209" s="429">
        <v>54</v>
      </c>
      <c r="E209" s="429">
        <v>31</v>
      </c>
      <c r="F209" s="466">
        <v>45</v>
      </c>
      <c r="O209" s="428" t="s">
        <v>343</v>
      </c>
      <c r="P209" s="431">
        <f t="shared" si="36"/>
        <v>0.86049543676662321</v>
      </c>
      <c r="Q209" s="431">
        <f t="shared" si="36"/>
        <v>1.166489925768823</v>
      </c>
      <c r="R209" s="431">
        <f t="shared" si="36"/>
        <v>1.8126888217522661</v>
      </c>
      <c r="S209" s="431">
        <f t="shared" si="36"/>
        <v>0.91283863368669027</v>
      </c>
      <c r="T209" s="432">
        <f t="shared" si="36"/>
        <v>1.2740656851642129</v>
      </c>
    </row>
    <row r="210" spans="1:20" ht="42.75">
      <c r="A210" s="465" t="s">
        <v>344</v>
      </c>
      <c r="B210" s="429">
        <v>59</v>
      </c>
      <c r="C210" s="429">
        <v>82</v>
      </c>
      <c r="D210" s="429">
        <v>64</v>
      </c>
      <c r="E210" s="429">
        <v>72</v>
      </c>
      <c r="F210" s="466">
        <v>45</v>
      </c>
      <c r="O210" s="428" t="s">
        <v>344</v>
      </c>
      <c r="P210" s="431">
        <f t="shared" si="36"/>
        <v>1.5384615384615385</v>
      </c>
      <c r="Q210" s="431">
        <f t="shared" si="36"/>
        <v>2.1739130434782608</v>
      </c>
      <c r="R210" s="431">
        <f t="shared" si="36"/>
        <v>2.1483719368915741</v>
      </c>
      <c r="S210" s="431">
        <f t="shared" si="36"/>
        <v>2.1201413427561837</v>
      </c>
      <c r="T210" s="432">
        <f t="shared" si="36"/>
        <v>1.2740656851642129</v>
      </c>
    </row>
    <row r="211" spans="1:20">
      <c r="A211" s="465" t="s">
        <v>345</v>
      </c>
      <c r="B211" s="429">
        <v>37</v>
      </c>
      <c r="C211" s="429">
        <v>32</v>
      </c>
      <c r="D211" s="429">
        <v>22</v>
      </c>
      <c r="E211" s="429">
        <v>24</v>
      </c>
      <c r="F211" s="466">
        <v>37</v>
      </c>
      <c r="O211" s="428" t="s">
        <v>345</v>
      </c>
      <c r="P211" s="431">
        <f t="shared" si="36"/>
        <v>0.96479791395045633</v>
      </c>
      <c r="Q211" s="431">
        <f t="shared" si="36"/>
        <v>0.84835630965005315</v>
      </c>
      <c r="R211" s="431">
        <f t="shared" si="36"/>
        <v>0.73850285330647869</v>
      </c>
      <c r="S211" s="431">
        <f t="shared" si="36"/>
        <v>0.70671378091872794</v>
      </c>
      <c r="T211" s="432">
        <f t="shared" si="36"/>
        <v>1.0475651189127972</v>
      </c>
    </row>
    <row r="212" spans="1:20" ht="99.75">
      <c r="A212" s="465" t="s">
        <v>346</v>
      </c>
      <c r="B212" s="429">
        <v>0</v>
      </c>
      <c r="C212" s="429">
        <v>0</v>
      </c>
      <c r="D212" s="429">
        <v>0</v>
      </c>
      <c r="E212" s="429">
        <v>0</v>
      </c>
      <c r="F212" s="466">
        <v>0</v>
      </c>
      <c r="O212" s="428" t="s">
        <v>346</v>
      </c>
      <c r="P212" s="431">
        <f t="shared" si="36"/>
        <v>0</v>
      </c>
      <c r="Q212" s="431">
        <f t="shared" si="36"/>
        <v>0</v>
      </c>
      <c r="R212" s="431">
        <f t="shared" si="36"/>
        <v>0</v>
      </c>
      <c r="S212" s="431">
        <f t="shared" si="36"/>
        <v>0</v>
      </c>
      <c r="T212" s="432">
        <f t="shared" si="36"/>
        <v>0</v>
      </c>
    </row>
    <row r="213" spans="1:20" ht="28.5">
      <c r="A213" s="465" t="s">
        <v>347</v>
      </c>
      <c r="B213" s="429">
        <v>0</v>
      </c>
      <c r="C213" s="429">
        <v>0</v>
      </c>
      <c r="D213" s="429">
        <v>0</v>
      </c>
      <c r="E213" s="429">
        <v>0</v>
      </c>
      <c r="F213" s="466">
        <v>0</v>
      </c>
      <c r="O213" s="428" t="s">
        <v>347</v>
      </c>
      <c r="P213" s="431">
        <f t="shared" si="36"/>
        <v>0</v>
      </c>
      <c r="Q213" s="431">
        <f t="shared" si="36"/>
        <v>0</v>
      </c>
      <c r="R213" s="431">
        <f t="shared" si="36"/>
        <v>0</v>
      </c>
      <c r="S213" s="431">
        <f t="shared" si="36"/>
        <v>0</v>
      </c>
      <c r="T213" s="432">
        <f t="shared" si="36"/>
        <v>0</v>
      </c>
    </row>
    <row r="214" spans="1:20">
      <c r="A214" s="465" t="s">
        <v>348</v>
      </c>
      <c r="B214" s="429">
        <v>654</v>
      </c>
      <c r="C214" s="429">
        <v>543</v>
      </c>
      <c r="D214" s="429">
        <v>600</v>
      </c>
      <c r="E214" s="429">
        <v>637</v>
      </c>
      <c r="F214" s="466">
        <v>595</v>
      </c>
      <c r="O214" s="428" t="s">
        <v>348</v>
      </c>
      <c r="P214" s="431">
        <f t="shared" si="36"/>
        <v>17.053455019556715</v>
      </c>
      <c r="Q214" s="431">
        <f t="shared" si="36"/>
        <v>14.395546129374337</v>
      </c>
      <c r="R214" s="431">
        <f t="shared" si="36"/>
        <v>20.14098690835851</v>
      </c>
      <c r="S214" s="431">
        <f t="shared" si="36"/>
        <v>18.757361601884568</v>
      </c>
      <c r="T214" s="432">
        <f t="shared" si="36"/>
        <v>16.845979614949037</v>
      </c>
    </row>
    <row r="215" spans="1:20" ht="15.75" thickBot="1">
      <c r="A215" s="468" t="s">
        <v>22</v>
      </c>
      <c r="B215" s="469">
        <v>3835</v>
      </c>
      <c r="C215" s="469">
        <v>3772</v>
      </c>
      <c r="D215" s="469">
        <v>2979</v>
      </c>
      <c r="E215" s="469">
        <v>3396</v>
      </c>
      <c r="F215" s="470">
        <v>3532</v>
      </c>
      <c r="O215" s="433" t="s">
        <v>22</v>
      </c>
      <c r="P215" s="436">
        <f t="shared" si="36"/>
        <v>100</v>
      </c>
      <c r="Q215" s="436">
        <f t="shared" si="36"/>
        <v>100</v>
      </c>
      <c r="R215" s="436">
        <f t="shared" si="36"/>
        <v>100</v>
      </c>
      <c r="S215" s="436">
        <f t="shared" si="36"/>
        <v>100</v>
      </c>
      <c r="T215" s="437">
        <f t="shared" si="36"/>
        <v>100</v>
      </c>
    </row>
    <row r="217" spans="1:20" ht="15.75" thickBot="1">
      <c r="A217" s="2" t="s">
        <v>351</v>
      </c>
      <c r="O217" t="s">
        <v>352</v>
      </c>
    </row>
    <row r="218" spans="1:20">
      <c r="A218" s="471"/>
      <c r="B218" s="861" t="s">
        <v>288</v>
      </c>
      <c r="C218" s="862"/>
      <c r="D218" s="862"/>
      <c r="E218" s="862"/>
      <c r="F218" s="863"/>
      <c r="O218" s="455"/>
      <c r="P218" s="855" t="s">
        <v>288</v>
      </c>
      <c r="Q218" s="856"/>
      <c r="R218" s="856"/>
      <c r="S218" s="856"/>
      <c r="T218" s="857"/>
    </row>
    <row r="219" spans="1:20" ht="28.5">
      <c r="A219" s="472" t="s">
        <v>326</v>
      </c>
      <c r="B219" s="463">
        <v>2018</v>
      </c>
      <c r="C219" s="463">
        <v>2019</v>
      </c>
      <c r="D219" s="463">
        <v>2020</v>
      </c>
      <c r="E219" s="463">
        <v>2021</v>
      </c>
      <c r="F219" s="473">
        <v>2022</v>
      </c>
      <c r="O219" s="456" t="s">
        <v>326</v>
      </c>
      <c r="P219" s="457">
        <v>2018</v>
      </c>
      <c r="Q219" s="457">
        <v>2019</v>
      </c>
      <c r="R219" s="457">
        <v>2020</v>
      </c>
      <c r="S219" s="457">
        <v>2021</v>
      </c>
      <c r="T219" s="458">
        <v>2022</v>
      </c>
    </row>
    <row r="220" spans="1:20" ht="28.5">
      <c r="A220" s="428" t="s">
        <v>327</v>
      </c>
      <c r="B220" s="429">
        <f>B167+B193</f>
        <v>88</v>
      </c>
      <c r="C220" s="429">
        <f t="shared" ref="C220:E220" si="37">C167+C193</f>
        <v>90</v>
      </c>
      <c r="D220" s="429">
        <f t="shared" si="37"/>
        <v>58</v>
      </c>
      <c r="E220" s="429">
        <f t="shared" si="37"/>
        <v>60</v>
      </c>
      <c r="F220" s="430">
        <f>F167+F193</f>
        <v>102</v>
      </c>
      <c r="O220" s="428" t="s">
        <v>327</v>
      </c>
      <c r="P220" s="431">
        <f>B220/B$242*100</f>
        <v>1.4915254237288136</v>
      </c>
      <c r="Q220" s="431">
        <f t="shared" ref="Q220:T235" si="38">C220/C$242*100</f>
        <v>1.5985790408525755</v>
      </c>
      <c r="R220" s="431">
        <f t="shared" si="38"/>
        <v>1.1491975430949077</v>
      </c>
      <c r="S220" s="431">
        <f t="shared" si="38"/>
        <v>1.1240164855751216</v>
      </c>
      <c r="T220" s="432">
        <f t="shared" si="38"/>
        <v>1.835522764081339</v>
      </c>
    </row>
    <row r="221" spans="1:20" ht="28.5">
      <c r="A221" s="428" t="s">
        <v>328</v>
      </c>
      <c r="B221" s="429">
        <f t="shared" ref="B221:F236" si="39">B168+B194</f>
        <v>8</v>
      </c>
      <c r="C221" s="429">
        <f t="shared" si="39"/>
        <v>5</v>
      </c>
      <c r="D221" s="429">
        <f t="shared" si="39"/>
        <v>3</v>
      </c>
      <c r="E221" s="429">
        <f t="shared" si="39"/>
        <v>4</v>
      </c>
      <c r="F221" s="430">
        <f t="shared" si="39"/>
        <v>8</v>
      </c>
      <c r="O221" s="428" t="s">
        <v>328</v>
      </c>
      <c r="P221" s="431">
        <f>B221/B$242*100</f>
        <v>0.13559322033898305</v>
      </c>
      <c r="Q221" s="431">
        <f t="shared" si="38"/>
        <v>8.8809946714031973E-2</v>
      </c>
      <c r="R221" s="431">
        <f t="shared" si="38"/>
        <v>5.9441252229046955E-2</v>
      </c>
      <c r="S221" s="431">
        <f t="shared" si="38"/>
        <v>7.4934432371674783E-2</v>
      </c>
      <c r="T221" s="432">
        <f t="shared" si="38"/>
        <v>0.14396256973186972</v>
      </c>
    </row>
    <row r="222" spans="1:20">
      <c r="A222" s="428" t="s">
        <v>329</v>
      </c>
      <c r="B222" s="429">
        <f t="shared" si="39"/>
        <v>1443</v>
      </c>
      <c r="C222" s="429">
        <f t="shared" si="39"/>
        <v>1453</v>
      </c>
      <c r="D222" s="429">
        <f t="shared" si="39"/>
        <v>1098</v>
      </c>
      <c r="E222" s="429">
        <f t="shared" si="39"/>
        <v>1272</v>
      </c>
      <c r="F222" s="430">
        <f t="shared" si="39"/>
        <v>1283</v>
      </c>
      <c r="O222" s="428" t="s">
        <v>329</v>
      </c>
      <c r="P222" s="431">
        <f t="shared" ref="P222:T242" si="40">B222/B$242*100</f>
        <v>24.457627118644069</v>
      </c>
      <c r="Q222" s="431">
        <f t="shared" si="38"/>
        <v>25.808170515097689</v>
      </c>
      <c r="R222" s="431">
        <f t="shared" si="38"/>
        <v>21.755498315831186</v>
      </c>
      <c r="S222" s="431">
        <f t="shared" si="38"/>
        <v>23.829149494192581</v>
      </c>
      <c r="T222" s="432">
        <f t="shared" si="38"/>
        <v>23.087997120748604</v>
      </c>
    </row>
    <row r="223" spans="1:20" ht="42.75">
      <c r="A223" s="428" t="s">
        <v>330</v>
      </c>
      <c r="B223" s="429">
        <f t="shared" si="39"/>
        <v>9</v>
      </c>
      <c r="C223" s="429">
        <f t="shared" si="39"/>
        <v>5</v>
      </c>
      <c r="D223" s="429">
        <f t="shared" si="39"/>
        <v>6</v>
      </c>
      <c r="E223" s="429">
        <f t="shared" si="39"/>
        <v>12</v>
      </c>
      <c r="F223" s="430">
        <f t="shared" si="39"/>
        <v>7</v>
      </c>
      <c r="O223" s="428" t="s">
        <v>330</v>
      </c>
      <c r="P223" s="431">
        <f t="shared" si="40"/>
        <v>0.15254237288135594</v>
      </c>
      <c r="Q223" s="431">
        <f t="shared" si="38"/>
        <v>8.8809946714031973E-2</v>
      </c>
      <c r="R223" s="431">
        <f t="shared" si="38"/>
        <v>0.11888250445809391</v>
      </c>
      <c r="S223" s="431">
        <f t="shared" si="38"/>
        <v>0.22480329711502436</v>
      </c>
      <c r="T223" s="432">
        <f t="shared" si="38"/>
        <v>0.12596724851538602</v>
      </c>
    </row>
    <row r="224" spans="1:20" ht="42.75">
      <c r="A224" s="428" t="s">
        <v>331</v>
      </c>
      <c r="B224" s="429">
        <f t="shared" si="39"/>
        <v>51</v>
      </c>
      <c r="C224" s="429">
        <f t="shared" si="39"/>
        <v>53</v>
      </c>
      <c r="D224" s="429">
        <f t="shared" si="39"/>
        <v>42</v>
      </c>
      <c r="E224" s="429">
        <f t="shared" si="39"/>
        <v>48</v>
      </c>
      <c r="F224" s="430">
        <f t="shared" si="39"/>
        <v>58</v>
      </c>
      <c r="O224" s="428" t="s">
        <v>331</v>
      </c>
      <c r="P224" s="431">
        <f t="shared" si="40"/>
        <v>0.86440677966101698</v>
      </c>
      <c r="Q224" s="431">
        <f t="shared" si="38"/>
        <v>0.94138543516873885</v>
      </c>
      <c r="R224" s="431">
        <f t="shared" si="38"/>
        <v>0.83217753120665738</v>
      </c>
      <c r="S224" s="431">
        <f t="shared" si="38"/>
        <v>0.89921318846009746</v>
      </c>
      <c r="T224" s="432">
        <f t="shared" si="38"/>
        <v>1.0437286305560556</v>
      </c>
    </row>
    <row r="225" spans="1:20">
      <c r="A225" s="428" t="s">
        <v>332</v>
      </c>
      <c r="B225" s="429">
        <f t="shared" si="39"/>
        <v>417</v>
      </c>
      <c r="C225" s="429">
        <f t="shared" si="39"/>
        <v>436</v>
      </c>
      <c r="D225" s="429">
        <f t="shared" si="39"/>
        <v>326</v>
      </c>
      <c r="E225" s="429">
        <f t="shared" si="39"/>
        <v>386</v>
      </c>
      <c r="F225" s="430">
        <f t="shared" si="39"/>
        <v>424</v>
      </c>
      <c r="O225" s="428" t="s">
        <v>332</v>
      </c>
      <c r="P225" s="431">
        <f t="shared" si="40"/>
        <v>7.0677966101694913</v>
      </c>
      <c r="Q225" s="431">
        <f t="shared" si="38"/>
        <v>7.7442273534635886</v>
      </c>
      <c r="R225" s="431">
        <f t="shared" si="38"/>
        <v>6.4592827422231034</v>
      </c>
      <c r="S225" s="431">
        <f t="shared" si="38"/>
        <v>7.2311727238666164</v>
      </c>
      <c r="T225" s="432">
        <f t="shared" si="38"/>
        <v>7.6300161957890955</v>
      </c>
    </row>
    <row r="226" spans="1:20" ht="42.75">
      <c r="A226" s="428" t="s">
        <v>333</v>
      </c>
      <c r="B226" s="429">
        <f t="shared" si="39"/>
        <v>531</v>
      </c>
      <c r="C226" s="429">
        <f t="shared" si="39"/>
        <v>521</v>
      </c>
      <c r="D226" s="429">
        <f t="shared" si="39"/>
        <v>392</v>
      </c>
      <c r="E226" s="429">
        <f t="shared" si="39"/>
        <v>478</v>
      </c>
      <c r="F226" s="430">
        <f t="shared" si="39"/>
        <v>526</v>
      </c>
      <c r="O226" s="428" t="s">
        <v>333</v>
      </c>
      <c r="P226" s="431">
        <f t="shared" si="40"/>
        <v>9</v>
      </c>
      <c r="Q226" s="431">
        <f t="shared" si="38"/>
        <v>9.2539964476021304</v>
      </c>
      <c r="R226" s="431">
        <f t="shared" si="38"/>
        <v>7.7669902912621351</v>
      </c>
      <c r="S226" s="431">
        <f t="shared" si="38"/>
        <v>8.9546646684151376</v>
      </c>
      <c r="T226" s="432">
        <f t="shared" si="38"/>
        <v>9.4655389598704343</v>
      </c>
    </row>
    <row r="227" spans="1:20">
      <c r="A227" s="428" t="s">
        <v>334</v>
      </c>
      <c r="B227" s="429">
        <f t="shared" si="39"/>
        <v>570</v>
      </c>
      <c r="C227" s="429">
        <f t="shared" si="39"/>
        <v>525</v>
      </c>
      <c r="D227" s="429">
        <f t="shared" si="39"/>
        <v>420</v>
      </c>
      <c r="E227" s="429">
        <f t="shared" si="39"/>
        <v>468</v>
      </c>
      <c r="F227" s="430">
        <f t="shared" si="39"/>
        <v>625</v>
      </c>
      <c r="O227" s="428" t="s">
        <v>334</v>
      </c>
      <c r="P227" s="431">
        <f t="shared" si="40"/>
        <v>9.6610169491525433</v>
      </c>
      <c r="Q227" s="431">
        <f t="shared" si="38"/>
        <v>9.3250444049733563</v>
      </c>
      <c r="R227" s="431">
        <f t="shared" si="38"/>
        <v>8.3217753120665741</v>
      </c>
      <c r="S227" s="431">
        <f t="shared" si="38"/>
        <v>8.7673285874859488</v>
      </c>
      <c r="T227" s="432">
        <f t="shared" si="38"/>
        <v>11.247075760302321</v>
      </c>
    </row>
    <row r="228" spans="1:20" ht="28.5">
      <c r="A228" s="428" t="s">
        <v>335</v>
      </c>
      <c r="B228" s="429">
        <f t="shared" si="39"/>
        <v>399</v>
      </c>
      <c r="C228" s="429">
        <f t="shared" si="39"/>
        <v>393</v>
      </c>
      <c r="D228" s="429">
        <f t="shared" si="39"/>
        <v>219</v>
      </c>
      <c r="E228" s="429">
        <f t="shared" si="39"/>
        <v>315</v>
      </c>
      <c r="F228" s="430">
        <f t="shared" si="39"/>
        <v>311</v>
      </c>
      <c r="O228" s="428" t="s">
        <v>335</v>
      </c>
      <c r="P228" s="431">
        <f t="shared" si="40"/>
        <v>6.7627118644067803</v>
      </c>
      <c r="Q228" s="431">
        <f t="shared" si="38"/>
        <v>6.9804618117229129</v>
      </c>
      <c r="R228" s="431">
        <f t="shared" si="38"/>
        <v>4.3392114127204273</v>
      </c>
      <c r="S228" s="431">
        <f t="shared" si="38"/>
        <v>5.9010865492693894</v>
      </c>
      <c r="T228" s="432">
        <f t="shared" si="38"/>
        <v>5.5965448983264352</v>
      </c>
    </row>
    <row r="229" spans="1:20" ht="28.5">
      <c r="A229" s="428" t="s">
        <v>336</v>
      </c>
      <c r="B229" s="429">
        <f t="shared" si="39"/>
        <v>25</v>
      </c>
      <c r="C229" s="429">
        <f t="shared" si="39"/>
        <v>29</v>
      </c>
      <c r="D229" s="429">
        <f t="shared" si="39"/>
        <v>26</v>
      </c>
      <c r="E229" s="429">
        <f t="shared" si="39"/>
        <v>24</v>
      </c>
      <c r="F229" s="430">
        <f t="shared" si="39"/>
        <v>32</v>
      </c>
      <c r="O229" s="428" t="s">
        <v>336</v>
      </c>
      <c r="P229" s="431">
        <f t="shared" si="40"/>
        <v>0.42372881355932202</v>
      </c>
      <c r="Q229" s="431">
        <f t="shared" si="38"/>
        <v>0.51509769094138536</v>
      </c>
      <c r="R229" s="431">
        <f t="shared" si="38"/>
        <v>0.51515751931840692</v>
      </c>
      <c r="S229" s="431">
        <f t="shared" si="38"/>
        <v>0.44960659423004873</v>
      </c>
      <c r="T229" s="432">
        <f t="shared" si="38"/>
        <v>0.57585027892747886</v>
      </c>
    </row>
    <row r="230" spans="1:20" ht="28.5">
      <c r="A230" s="428" t="s">
        <v>337</v>
      </c>
      <c r="B230" s="429">
        <f t="shared" si="39"/>
        <v>34</v>
      </c>
      <c r="C230" s="429">
        <f t="shared" si="39"/>
        <v>35</v>
      </c>
      <c r="D230" s="429">
        <f t="shared" si="39"/>
        <v>25</v>
      </c>
      <c r="E230" s="429">
        <f t="shared" si="39"/>
        <v>28</v>
      </c>
      <c r="F230" s="430">
        <f t="shared" si="39"/>
        <v>21</v>
      </c>
      <c r="O230" s="428" t="s">
        <v>337</v>
      </c>
      <c r="P230" s="431">
        <f t="shared" si="40"/>
        <v>0.57627118644067798</v>
      </c>
      <c r="Q230" s="431">
        <f t="shared" si="38"/>
        <v>0.62166962699822381</v>
      </c>
      <c r="R230" s="431">
        <f t="shared" si="38"/>
        <v>0.49534376857539136</v>
      </c>
      <c r="S230" s="431">
        <f t="shared" si="38"/>
        <v>0.52454102660172353</v>
      </c>
      <c r="T230" s="432">
        <f t="shared" si="38"/>
        <v>0.37790174554615796</v>
      </c>
    </row>
    <row r="231" spans="1:20">
      <c r="A231" s="428" t="s">
        <v>338</v>
      </c>
      <c r="B231" s="429">
        <f t="shared" si="39"/>
        <v>39</v>
      </c>
      <c r="C231" s="429">
        <f t="shared" si="39"/>
        <v>21</v>
      </c>
      <c r="D231" s="429">
        <f t="shared" si="39"/>
        <v>10</v>
      </c>
      <c r="E231" s="429">
        <f t="shared" si="39"/>
        <v>16</v>
      </c>
      <c r="F231" s="430">
        <f t="shared" si="39"/>
        <v>8</v>
      </c>
      <c r="O231" s="428" t="s">
        <v>338</v>
      </c>
      <c r="P231" s="431">
        <f t="shared" si="40"/>
        <v>0.66101694915254239</v>
      </c>
      <c r="Q231" s="431">
        <f t="shared" si="38"/>
        <v>0.37300177619893427</v>
      </c>
      <c r="R231" s="431">
        <f t="shared" si="38"/>
        <v>0.19813750743015654</v>
      </c>
      <c r="S231" s="431">
        <f t="shared" si="38"/>
        <v>0.29973772948669913</v>
      </c>
      <c r="T231" s="432">
        <f t="shared" si="38"/>
        <v>0.14396256973186972</v>
      </c>
    </row>
    <row r="232" spans="1:20" ht="28.5">
      <c r="A232" s="428" t="s">
        <v>339</v>
      </c>
      <c r="B232" s="429">
        <f t="shared" si="39"/>
        <v>74</v>
      </c>
      <c r="C232" s="429">
        <f t="shared" si="39"/>
        <v>76</v>
      </c>
      <c r="D232" s="429">
        <f t="shared" si="39"/>
        <v>44</v>
      </c>
      <c r="E232" s="429">
        <f t="shared" si="39"/>
        <v>47</v>
      </c>
      <c r="F232" s="430">
        <f t="shared" si="39"/>
        <v>50</v>
      </c>
      <c r="O232" s="428" t="s">
        <v>339</v>
      </c>
      <c r="P232" s="431">
        <f t="shared" si="40"/>
        <v>1.2542372881355932</v>
      </c>
      <c r="Q232" s="431">
        <f t="shared" si="38"/>
        <v>1.3499111900532859</v>
      </c>
      <c r="R232" s="431">
        <f t="shared" si="38"/>
        <v>0.87180503269268883</v>
      </c>
      <c r="S232" s="431">
        <f t="shared" si="38"/>
        <v>0.88047958036717877</v>
      </c>
      <c r="T232" s="432">
        <f t="shared" si="38"/>
        <v>0.89976606082418575</v>
      </c>
    </row>
    <row r="233" spans="1:20" ht="42.75">
      <c r="A233" s="428" t="s">
        <v>340</v>
      </c>
      <c r="B233" s="429">
        <f t="shared" si="39"/>
        <v>293</v>
      </c>
      <c r="C233" s="429">
        <f t="shared" si="39"/>
        <v>264</v>
      </c>
      <c r="D233" s="429">
        <f t="shared" si="39"/>
        <v>198</v>
      </c>
      <c r="E233" s="429">
        <f t="shared" si="39"/>
        <v>245</v>
      </c>
      <c r="F233" s="430">
        <f t="shared" si="39"/>
        <v>241</v>
      </c>
      <c r="O233" s="428" t="s">
        <v>340</v>
      </c>
      <c r="P233" s="431">
        <f t="shared" si="40"/>
        <v>4.9661016949152543</v>
      </c>
      <c r="Q233" s="431">
        <f t="shared" si="38"/>
        <v>4.6891651865008885</v>
      </c>
      <c r="R233" s="431">
        <f t="shared" si="38"/>
        <v>3.9231226471170992</v>
      </c>
      <c r="S233" s="431">
        <f t="shared" si="38"/>
        <v>4.5897339827650807</v>
      </c>
      <c r="T233" s="432">
        <f t="shared" si="38"/>
        <v>4.3368724131725749</v>
      </c>
    </row>
    <row r="234" spans="1:20" ht="42.75">
      <c r="A234" s="428" t="s">
        <v>341</v>
      </c>
      <c r="B234" s="429">
        <f t="shared" si="39"/>
        <v>104</v>
      </c>
      <c r="C234" s="429">
        <f t="shared" si="39"/>
        <v>91</v>
      </c>
      <c r="D234" s="429">
        <f t="shared" si="39"/>
        <v>84</v>
      </c>
      <c r="E234" s="429">
        <f t="shared" si="39"/>
        <v>164</v>
      </c>
      <c r="F234" s="430">
        <f t="shared" si="39"/>
        <v>313</v>
      </c>
      <c r="O234" s="428" t="s">
        <v>341</v>
      </c>
      <c r="P234" s="431">
        <f t="shared" si="40"/>
        <v>1.7627118644067796</v>
      </c>
      <c r="Q234" s="431">
        <f t="shared" si="38"/>
        <v>1.616341030195382</v>
      </c>
      <c r="R234" s="431">
        <f t="shared" si="38"/>
        <v>1.6643550624133148</v>
      </c>
      <c r="S234" s="431">
        <f t="shared" si="38"/>
        <v>3.0723117272386662</v>
      </c>
      <c r="T234" s="432">
        <f t="shared" si="38"/>
        <v>5.6325355407594024</v>
      </c>
    </row>
    <row r="235" spans="1:20">
      <c r="A235" s="428" t="s">
        <v>342</v>
      </c>
      <c r="B235" s="429">
        <f t="shared" si="39"/>
        <v>106</v>
      </c>
      <c r="C235" s="429">
        <f t="shared" si="39"/>
        <v>93</v>
      </c>
      <c r="D235" s="429">
        <f t="shared" si="39"/>
        <v>66</v>
      </c>
      <c r="E235" s="429">
        <f t="shared" si="39"/>
        <v>38</v>
      </c>
      <c r="F235" s="430">
        <f t="shared" si="39"/>
        <v>73</v>
      </c>
      <c r="O235" s="428" t="s">
        <v>342</v>
      </c>
      <c r="P235" s="431">
        <f t="shared" si="40"/>
        <v>1.7966101694915255</v>
      </c>
      <c r="Q235" s="431">
        <f t="shared" si="38"/>
        <v>1.6518650088809947</v>
      </c>
      <c r="R235" s="431">
        <f t="shared" si="38"/>
        <v>1.3077075490390331</v>
      </c>
      <c r="S235" s="431">
        <f t="shared" si="38"/>
        <v>0.71187710753091049</v>
      </c>
      <c r="T235" s="432">
        <f t="shared" si="38"/>
        <v>1.3136584488033112</v>
      </c>
    </row>
    <row r="236" spans="1:20">
      <c r="A236" s="428" t="s">
        <v>343</v>
      </c>
      <c r="B236" s="429">
        <f t="shared" si="39"/>
        <v>270</v>
      </c>
      <c r="C236" s="429">
        <f t="shared" si="39"/>
        <v>264</v>
      </c>
      <c r="D236" s="429">
        <f t="shared" si="39"/>
        <v>512</v>
      </c>
      <c r="E236" s="429">
        <f t="shared" si="39"/>
        <v>304</v>
      </c>
      <c r="F236" s="430">
        <f t="shared" si="39"/>
        <v>240</v>
      </c>
      <c r="O236" s="428" t="s">
        <v>343</v>
      </c>
      <c r="P236" s="431">
        <f t="shared" si="40"/>
        <v>4.5762711864406782</v>
      </c>
      <c r="Q236" s="431">
        <f t="shared" si="40"/>
        <v>4.6891651865008885</v>
      </c>
      <c r="R236" s="431">
        <f t="shared" si="40"/>
        <v>10.144640380424013</v>
      </c>
      <c r="S236" s="431">
        <f t="shared" si="40"/>
        <v>5.6950168602472839</v>
      </c>
      <c r="T236" s="432">
        <f t="shared" si="40"/>
        <v>4.3188770919560913</v>
      </c>
    </row>
    <row r="237" spans="1:20" ht="42.75">
      <c r="A237" s="428" t="s">
        <v>344</v>
      </c>
      <c r="B237" s="429">
        <f t="shared" ref="B237:F241" si="41">B184+B210</f>
        <v>83</v>
      </c>
      <c r="C237" s="429">
        <f t="shared" si="41"/>
        <v>114</v>
      </c>
      <c r="D237" s="429">
        <f t="shared" si="41"/>
        <v>81</v>
      </c>
      <c r="E237" s="429">
        <f t="shared" si="41"/>
        <v>93</v>
      </c>
      <c r="F237" s="430">
        <f t="shared" si="41"/>
        <v>77</v>
      </c>
      <c r="O237" s="428" t="s">
        <v>344</v>
      </c>
      <c r="P237" s="431">
        <f t="shared" si="40"/>
        <v>1.4067796610169492</v>
      </c>
      <c r="Q237" s="431">
        <f t="shared" si="40"/>
        <v>2.0248667850799289</v>
      </c>
      <c r="R237" s="431">
        <f t="shared" si="40"/>
        <v>1.6049138101842677</v>
      </c>
      <c r="S237" s="431">
        <f t="shared" si="40"/>
        <v>1.742225552641439</v>
      </c>
      <c r="T237" s="432">
        <f t="shared" si="40"/>
        <v>1.3856397336692461</v>
      </c>
    </row>
    <row r="238" spans="1:20">
      <c r="A238" s="428" t="s">
        <v>345</v>
      </c>
      <c r="B238" s="429">
        <f t="shared" si="41"/>
        <v>68</v>
      </c>
      <c r="C238" s="429">
        <f t="shared" si="41"/>
        <v>68</v>
      </c>
      <c r="D238" s="429">
        <f t="shared" si="41"/>
        <v>40</v>
      </c>
      <c r="E238" s="429">
        <f t="shared" si="41"/>
        <v>50</v>
      </c>
      <c r="F238" s="430">
        <f t="shared" si="41"/>
        <v>65</v>
      </c>
      <c r="O238" s="428" t="s">
        <v>345</v>
      </c>
      <c r="P238" s="431">
        <f t="shared" si="40"/>
        <v>1.152542372881356</v>
      </c>
      <c r="Q238" s="431">
        <f t="shared" si="40"/>
        <v>1.2078152753108349</v>
      </c>
      <c r="R238" s="431">
        <f t="shared" si="40"/>
        <v>0.79255002972062616</v>
      </c>
      <c r="S238" s="431">
        <f t="shared" si="40"/>
        <v>0.93668040464593483</v>
      </c>
      <c r="T238" s="432">
        <f t="shared" si="40"/>
        <v>1.1696958790714413</v>
      </c>
    </row>
    <row r="239" spans="1:20" ht="99.75">
      <c r="A239" s="428" t="s">
        <v>346</v>
      </c>
      <c r="B239" s="429">
        <f t="shared" si="41"/>
        <v>0</v>
      </c>
      <c r="C239" s="429">
        <f t="shared" si="41"/>
        <v>0</v>
      </c>
      <c r="D239" s="429">
        <f t="shared" si="41"/>
        <v>0</v>
      </c>
      <c r="E239" s="429">
        <f t="shared" si="41"/>
        <v>0</v>
      </c>
      <c r="F239" s="430">
        <f t="shared" si="41"/>
        <v>0</v>
      </c>
      <c r="O239" s="428" t="s">
        <v>346</v>
      </c>
      <c r="P239" s="431">
        <f t="shared" si="40"/>
        <v>0</v>
      </c>
      <c r="Q239" s="431">
        <f t="shared" si="40"/>
        <v>0</v>
      </c>
      <c r="R239" s="431">
        <f t="shared" si="40"/>
        <v>0</v>
      </c>
      <c r="S239" s="431">
        <f t="shared" si="40"/>
        <v>0</v>
      </c>
      <c r="T239" s="432">
        <f t="shared" si="40"/>
        <v>0</v>
      </c>
    </row>
    <row r="240" spans="1:20" ht="28.5">
      <c r="A240" s="428" t="s">
        <v>347</v>
      </c>
      <c r="B240" s="429">
        <f t="shared" si="41"/>
        <v>0</v>
      </c>
      <c r="C240" s="429">
        <f t="shared" si="41"/>
        <v>0</v>
      </c>
      <c r="D240" s="429">
        <f t="shared" si="41"/>
        <v>0</v>
      </c>
      <c r="E240" s="429">
        <f t="shared" si="41"/>
        <v>0</v>
      </c>
      <c r="F240" s="430">
        <f t="shared" si="41"/>
        <v>0</v>
      </c>
      <c r="O240" s="428" t="s">
        <v>347</v>
      </c>
      <c r="P240" s="431">
        <f t="shared" si="40"/>
        <v>0</v>
      </c>
      <c r="Q240" s="431">
        <f t="shared" si="40"/>
        <v>0</v>
      </c>
      <c r="R240" s="431">
        <f t="shared" si="40"/>
        <v>0</v>
      </c>
      <c r="S240" s="431">
        <f t="shared" si="40"/>
        <v>0</v>
      </c>
      <c r="T240" s="432">
        <f t="shared" si="40"/>
        <v>0</v>
      </c>
    </row>
    <row r="241" spans="1:20">
      <c r="A241" s="428" t="s">
        <v>348</v>
      </c>
      <c r="B241" s="429">
        <f t="shared" si="41"/>
        <v>1288</v>
      </c>
      <c r="C241" s="429">
        <f t="shared" si="41"/>
        <v>1094</v>
      </c>
      <c r="D241" s="429">
        <f t="shared" si="41"/>
        <v>1397</v>
      </c>
      <c r="E241" s="429">
        <f t="shared" si="41"/>
        <v>1286</v>
      </c>
      <c r="F241" s="430">
        <f t="shared" si="41"/>
        <v>1093</v>
      </c>
      <c r="O241" s="428" t="s">
        <v>348</v>
      </c>
      <c r="P241" s="431">
        <f t="shared" si="40"/>
        <v>21.83050847457627</v>
      </c>
      <c r="Q241" s="431">
        <f t="shared" si="40"/>
        <v>19.431616341030196</v>
      </c>
      <c r="R241" s="431">
        <f t="shared" si="40"/>
        <v>27.679809787992866</v>
      </c>
      <c r="S241" s="431">
        <f t="shared" si="40"/>
        <v>24.091420007493443</v>
      </c>
      <c r="T241" s="432">
        <f t="shared" si="40"/>
        <v>19.668886089616699</v>
      </c>
    </row>
    <row r="242" spans="1:20" ht="15.75" thickBot="1">
      <c r="A242" s="433" t="s">
        <v>22</v>
      </c>
      <c r="B242" s="434">
        <f>SUM(B220:B241)</f>
        <v>5900</v>
      </c>
      <c r="C242" s="434">
        <f t="shared" ref="C242:F242" si="42">SUM(C220:C241)</f>
        <v>5630</v>
      </c>
      <c r="D242" s="434">
        <f t="shared" si="42"/>
        <v>5047</v>
      </c>
      <c r="E242" s="434">
        <f t="shared" si="42"/>
        <v>5338</v>
      </c>
      <c r="F242" s="435">
        <f t="shared" si="42"/>
        <v>5557</v>
      </c>
      <c r="O242" s="433" t="s">
        <v>22</v>
      </c>
      <c r="P242" s="436">
        <f t="shared" si="40"/>
        <v>100</v>
      </c>
      <c r="Q242" s="436">
        <f t="shared" si="40"/>
        <v>100</v>
      </c>
      <c r="R242" s="436">
        <f t="shared" si="40"/>
        <v>100</v>
      </c>
      <c r="S242" s="436">
        <f t="shared" si="40"/>
        <v>100</v>
      </c>
      <c r="T242" s="437">
        <f t="shared" si="40"/>
        <v>100</v>
      </c>
    </row>
    <row r="244" spans="1:20" ht="15.75" thickBot="1">
      <c r="A244" s="2" t="s">
        <v>353</v>
      </c>
    </row>
    <row r="245" spans="1:20" ht="15.75" thickBot="1">
      <c r="A245" s="455"/>
      <c r="B245" s="865" t="s">
        <v>288</v>
      </c>
      <c r="C245" s="865"/>
      <c r="D245" s="865"/>
      <c r="E245" s="865"/>
      <c r="F245" s="866"/>
    </row>
    <row r="246" spans="1:20" ht="28.5">
      <c r="A246" s="474" t="s">
        <v>326</v>
      </c>
      <c r="B246" s="475">
        <v>2018</v>
      </c>
      <c r="C246" s="475">
        <v>2019</v>
      </c>
      <c r="D246" s="475">
        <v>2020</v>
      </c>
      <c r="E246" s="475">
        <v>2021</v>
      </c>
      <c r="F246" s="476">
        <v>2022</v>
      </c>
    </row>
    <row r="247" spans="1:20" ht="28.5">
      <c r="A247" s="453" t="s">
        <v>327</v>
      </c>
      <c r="B247" s="477">
        <f>B167/B220*100</f>
        <v>38.636363636363633</v>
      </c>
      <c r="C247" s="477">
        <f t="shared" ref="C247:F247" si="43">C167/C220*100</f>
        <v>52.222222222222229</v>
      </c>
      <c r="D247" s="477">
        <f t="shared" si="43"/>
        <v>44.827586206896555</v>
      </c>
      <c r="E247" s="477">
        <f t="shared" si="43"/>
        <v>41.666666666666671</v>
      </c>
      <c r="F247" s="478">
        <f t="shared" si="43"/>
        <v>44.117647058823529</v>
      </c>
    </row>
    <row r="248" spans="1:20" ht="28.5">
      <c r="A248" s="453" t="s">
        <v>328</v>
      </c>
      <c r="B248" s="477">
        <f t="shared" ref="B248:F263" si="44">B168/B221*100</f>
        <v>0</v>
      </c>
      <c r="C248" s="477">
        <f t="shared" si="44"/>
        <v>0</v>
      </c>
      <c r="D248" s="477">
        <f t="shared" si="44"/>
        <v>0</v>
      </c>
      <c r="E248" s="477">
        <f t="shared" si="44"/>
        <v>0</v>
      </c>
      <c r="F248" s="478">
        <f t="shared" si="44"/>
        <v>0</v>
      </c>
    </row>
    <row r="249" spans="1:20">
      <c r="A249" s="453" t="s">
        <v>329</v>
      </c>
      <c r="B249" s="477">
        <f t="shared" si="44"/>
        <v>17.6022176022176</v>
      </c>
      <c r="C249" s="477">
        <f t="shared" si="44"/>
        <v>15.554026152787337</v>
      </c>
      <c r="D249" s="477">
        <f t="shared" si="44"/>
        <v>16.484517304189435</v>
      </c>
      <c r="E249" s="477">
        <f t="shared" si="44"/>
        <v>16.037735849056602</v>
      </c>
      <c r="F249" s="478">
        <f t="shared" si="44"/>
        <v>14.886983632112235</v>
      </c>
    </row>
    <row r="250" spans="1:20" ht="42.75">
      <c r="A250" s="453" t="s">
        <v>330</v>
      </c>
      <c r="B250" s="477">
        <f t="shared" si="44"/>
        <v>22.222222222222221</v>
      </c>
      <c r="C250" s="477">
        <f t="shared" si="44"/>
        <v>40</v>
      </c>
      <c r="D250" s="477">
        <f t="shared" si="44"/>
        <v>16.666666666666664</v>
      </c>
      <c r="E250" s="477">
        <f t="shared" si="44"/>
        <v>16.666666666666664</v>
      </c>
      <c r="F250" s="478">
        <f t="shared" si="44"/>
        <v>14.285714285714285</v>
      </c>
    </row>
    <row r="251" spans="1:20" ht="42.75">
      <c r="A251" s="453" t="s">
        <v>331</v>
      </c>
      <c r="B251" s="477">
        <f t="shared" si="44"/>
        <v>29.411764705882355</v>
      </c>
      <c r="C251" s="477">
        <f t="shared" si="44"/>
        <v>13.20754716981132</v>
      </c>
      <c r="D251" s="477">
        <f t="shared" si="44"/>
        <v>33.333333333333329</v>
      </c>
      <c r="E251" s="477">
        <f t="shared" si="44"/>
        <v>16.666666666666664</v>
      </c>
      <c r="F251" s="478">
        <f t="shared" si="44"/>
        <v>8.6206896551724146</v>
      </c>
    </row>
    <row r="252" spans="1:20">
      <c r="A252" s="453" t="s">
        <v>332</v>
      </c>
      <c r="B252" s="477">
        <f t="shared" si="44"/>
        <v>3.3573141486810552</v>
      </c>
      <c r="C252" s="477">
        <f t="shared" si="44"/>
        <v>1.834862385321101</v>
      </c>
      <c r="D252" s="477">
        <f t="shared" si="44"/>
        <v>1.8404907975460123</v>
      </c>
      <c r="E252" s="477">
        <f t="shared" si="44"/>
        <v>1.8134715025906734</v>
      </c>
      <c r="F252" s="478">
        <f t="shared" si="44"/>
        <v>2.1226415094339623</v>
      </c>
    </row>
    <row r="253" spans="1:20" ht="42.75">
      <c r="A253" s="453" t="s">
        <v>333</v>
      </c>
      <c r="B253" s="477">
        <f t="shared" si="44"/>
        <v>43.314500941619585</v>
      </c>
      <c r="C253" s="477">
        <f t="shared" si="44"/>
        <v>40.307101727447211</v>
      </c>
      <c r="D253" s="477">
        <f t="shared" si="44"/>
        <v>38.775510204081634</v>
      </c>
      <c r="E253" s="477">
        <f t="shared" si="44"/>
        <v>45.397489539748953</v>
      </c>
      <c r="F253" s="478">
        <f t="shared" si="44"/>
        <v>46.958174904942965</v>
      </c>
    </row>
    <row r="254" spans="1:20">
      <c r="A254" s="453" t="s">
        <v>334</v>
      </c>
      <c r="B254" s="477">
        <f t="shared" si="44"/>
        <v>11.929824561403509</v>
      </c>
      <c r="C254" s="477">
        <f t="shared" si="44"/>
        <v>11.619047619047619</v>
      </c>
      <c r="D254" s="477">
        <f t="shared" si="44"/>
        <v>11.904761904761903</v>
      </c>
      <c r="E254" s="477">
        <f t="shared" si="44"/>
        <v>14.102564102564102</v>
      </c>
      <c r="F254" s="478">
        <f t="shared" si="44"/>
        <v>33.119999999999997</v>
      </c>
    </row>
    <row r="255" spans="1:20" ht="28.5">
      <c r="A255" s="453" t="s">
        <v>335</v>
      </c>
      <c r="B255" s="477">
        <f t="shared" si="44"/>
        <v>54.636591478696737</v>
      </c>
      <c r="C255" s="477">
        <f t="shared" si="44"/>
        <v>48.346055979643765</v>
      </c>
      <c r="D255" s="477">
        <f t="shared" si="44"/>
        <v>48.858447488584474</v>
      </c>
      <c r="E255" s="477">
        <f t="shared" si="44"/>
        <v>47.936507936507937</v>
      </c>
      <c r="F255" s="478">
        <f t="shared" si="44"/>
        <v>48.231511254019296</v>
      </c>
    </row>
    <row r="256" spans="1:20" ht="28.5">
      <c r="A256" s="453" t="s">
        <v>336</v>
      </c>
      <c r="B256" s="477">
        <f t="shared" si="44"/>
        <v>44</v>
      </c>
      <c r="C256" s="477">
        <f t="shared" si="44"/>
        <v>44.827586206896555</v>
      </c>
      <c r="D256" s="477">
        <f t="shared" si="44"/>
        <v>38.461538461538467</v>
      </c>
      <c r="E256" s="477">
        <f t="shared" si="44"/>
        <v>45.833333333333329</v>
      </c>
      <c r="F256" s="479">
        <f>F176/F229*100</f>
        <v>53.125</v>
      </c>
    </row>
    <row r="257" spans="1:6" ht="28.5">
      <c r="A257" s="453" t="s">
        <v>337</v>
      </c>
      <c r="B257" s="477">
        <f t="shared" si="44"/>
        <v>67.64705882352942</v>
      </c>
      <c r="C257" s="477">
        <f t="shared" si="44"/>
        <v>57.142857142857139</v>
      </c>
      <c r="D257" s="477">
        <f t="shared" si="44"/>
        <v>64</v>
      </c>
      <c r="E257" s="477">
        <f t="shared" si="44"/>
        <v>60.714285714285708</v>
      </c>
      <c r="F257" s="479">
        <f t="shared" si="44"/>
        <v>52.380952380952387</v>
      </c>
    </row>
    <row r="258" spans="1:6">
      <c r="A258" s="453" t="s">
        <v>338</v>
      </c>
      <c r="B258" s="477">
        <f t="shared" si="44"/>
        <v>38.461538461538467</v>
      </c>
      <c r="C258" s="477">
        <f t="shared" si="44"/>
        <v>33.333333333333329</v>
      </c>
      <c r="D258" s="477">
        <f t="shared" si="44"/>
        <v>40</v>
      </c>
      <c r="E258" s="477">
        <f t="shared" si="44"/>
        <v>18.75</v>
      </c>
      <c r="F258" s="478">
        <f t="shared" si="44"/>
        <v>25</v>
      </c>
    </row>
    <row r="259" spans="1:6" ht="28.5">
      <c r="A259" s="453" t="s">
        <v>339</v>
      </c>
      <c r="B259" s="477">
        <f t="shared" si="44"/>
        <v>33.783783783783782</v>
      </c>
      <c r="C259" s="477">
        <f t="shared" si="44"/>
        <v>42.105263157894733</v>
      </c>
      <c r="D259" s="477">
        <f t="shared" si="44"/>
        <v>27.27272727272727</v>
      </c>
      <c r="E259" s="477">
        <f t="shared" si="44"/>
        <v>46.808510638297875</v>
      </c>
      <c r="F259" s="478">
        <f t="shared" si="44"/>
        <v>44</v>
      </c>
    </row>
    <row r="260" spans="1:6" ht="42.75">
      <c r="A260" s="453" t="s">
        <v>340</v>
      </c>
      <c r="B260" s="477">
        <f t="shared" si="44"/>
        <v>41.638225255972692</v>
      </c>
      <c r="C260" s="477">
        <f t="shared" si="44"/>
        <v>43.18181818181818</v>
      </c>
      <c r="D260" s="477">
        <f t="shared" si="44"/>
        <v>49.494949494949495</v>
      </c>
      <c r="E260" s="477">
        <f t="shared" si="44"/>
        <v>44.897959183673471</v>
      </c>
      <c r="F260" s="478">
        <f t="shared" si="44"/>
        <v>42.738589211618255</v>
      </c>
    </row>
    <row r="261" spans="1:6" ht="42.75">
      <c r="A261" s="453" t="s">
        <v>341</v>
      </c>
      <c r="B261" s="477">
        <f t="shared" si="44"/>
        <v>53.846153846153847</v>
      </c>
      <c r="C261" s="477">
        <f t="shared" si="44"/>
        <v>45.054945054945058</v>
      </c>
      <c r="D261" s="477">
        <f t="shared" si="44"/>
        <v>55.952380952380956</v>
      </c>
      <c r="E261" s="477">
        <f t="shared" si="44"/>
        <v>66.463414634146346</v>
      </c>
      <c r="F261" s="479">
        <f t="shared" si="44"/>
        <v>71.565495207667723</v>
      </c>
    </row>
    <row r="262" spans="1:6">
      <c r="A262" s="453" t="s">
        <v>342</v>
      </c>
      <c r="B262" s="477">
        <f t="shared" si="44"/>
        <v>49.056603773584904</v>
      </c>
      <c r="C262" s="477">
        <f t="shared" si="44"/>
        <v>44.086021505376344</v>
      </c>
      <c r="D262" s="477">
        <f t="shared" si="44"/>
        <v>81.818181818181827</v>
      </c>
      <c r="E262" s="477">
        <f t="shared" si="44"/>
        <v>55.26315789473685</v>
      </c>
      <c r="F262" s="479">
        <f t="shared" si="44"/>
        <v>52.054794520547944</v>
      </c>
    </row>
    <row r="263" spans="1:6">
      <c r="A263" s="453" t="s">
        <v>343</v>
      </c>
      <c r="B263" s="477">
        <f t="shared" si="44"/>
        <v>87.777777777777771</v>
      </c>
      <c r="C263" s="477">
        <f t="shared" si="44"/>
        <v>83.333333333333343</v>
      </c>
      <c r="D263" s="477">
        <f t="shared" si="44"/>
        <v>89.453125</v>
      </c>
      <c r="E263" s="477">
        <f t="shared" si="44"/>
        <v>89.80263157894737</v>
      </c>
      <c r="F263" s="479">
        <f t="shared" si="44"/>
        <v>81.25</v>
      </c>
    </row>
    <row r="264" spans="1:6" ht="42.75">
      <c r="A264" s="453" t="s">
        <v>344</v>
      </c>
      <c r="B264" s="477">
        <f t="shared" ref="B264:F265" si="45">B184/B237*100</f>
        <v>28.915662650602407</v>
      </c>
      <c r="C264" s="477">
        <f t="shared" si="45"/>
        <v>28.07017543859649</v>
      </c>
      <c r="D264" s="477">
        <f t="shared" si="45"/>
        <v>20.987654320987652</v>
      </c>
      <c r="E264" s="477">
        <f t="shared" si="45"/>
        <v>22.58064516129032</v>
      </c>
      <c r="F264" s="478">
        <f t="shared" si="45"/>
        <v>41.558441558441558</v>
      </c>
    </row>
    <row r="265" spans="1:6">
      <c r="A265" s="453" t="s">
        <v>345</v>
      </c>
      <c r="B265" s="477">
        <f t="shared" si="45"/>
        <v>45.588235294117645</v>
      </c>
      <c r="C265" s="477">
        <f t="shared" si="45"/>
        <v>52.941176470588239</v>
      </c>
      <c r="D265" s="477">
        <f t="shared" si="45"/>
        <v>45</v>
      </c>
      <c r="E265" s="477">
        <f t="shared" si="45"/>
        <v>52</v>
      </c>
      <c r="F265" s="478">
        <f t="shared" si="45"/>
        <v>43.07692307692308</v>
      </c>
    </row>
    <row r="266" spans="1:6" ht="99.75">
      <c r="A266" s="453" t="s">
        <v>346</v>
      </c>
      <c r="B266" s="477"/>
      <c r="C266" s="477"/>
      <c r="D266" s="477"/>
      <c r="E266" s="477"/>
      <c r="F266" s="478"/>
    </row>
    <row r="267" spans="1:6" ht="28.5">
      <c r="A267" s="453" t="s">
        <v>347</v>
      </c>
      <c r="B267" s="477"/>
      <c r="C267" s="477"/>
      <c r="D267" s="477"/>
      <c r="E267" s="477"/>
      <c r="F267" s="478"/>
    </row>
    <row r="268" spans="1:6">
      <c r="A268" s="453" t="s">
        <v>348</v>
      </c>
      <c r="B268" s="477">
        <f t="shared" ref="B268:F269" si="46">B188/B241*100</f>
        <v>49.223602484472053</v>
      </c>
      <c r="C268" s="477">
        <f t="shared" si="46"/>
        <v>50.365630712979893</v>
      </c>
      <c r="D268" s="477">
        <f t="shared" si="46"/>
        <v>57.050823192555477</v>
      </c>
      <c r="E268" s="477">
        <f t="shared" si="46"/>
        <v>50.466562986003105</v>
      </c>
      <c r="F268" s="478">
        <f t="shared" si="46"/>
        <v>45.562671546203113</v>
      </c>
    </row>
    <row r="269" spans="1:6" ht="15.75" thickBot="1">
      <c r="A269" s="454" t="s">
        <v>22</v>
      </c>
      <c r="B269" s="480">
        <f t="shared" si="46"/>
        <v>35</v>
      </c>
      <c r="C269" s="480">
        <f t="shared" si="46"/>
        <v>33.00177619893428</v>
      </c>
      <c r="D269" s="480">
        <f t="shared" si="46"/>
        <v>40.974836536556367</v>
      </c>
      <c r="E269" s="480">
        <f t="shared" si="46"/>
        <v>36.380666916448106</v>
      </c>
      <c r="F269" s="481">
        <f t="shared" si="46"/>
        <v>36.440525463379522</v>
      </c>
    </row>
  </sheetData>
  <sheetProtection algorithmName="SHA-512" hashValue="V5S4xeDndxfUXGmQC7y01sT1lMz/60xSSjVHILsl0oyCL/dFL/e+3uN0xyKJks0A9hLhwkTqvdqL5amrg2NTLA==" saltValue="r9nqpPbK4FVKrNZlrI5jkA==" spinCount="100000" sheet="1" objects="1" scenarios="1"/>
  <mergeCells count="42">
    <mergeCell ref="A1:F1"/>
    <mergeCell ref="B245:F245"/>
    <mergeCell ref="A5:F5"/>
    <mergeCell ref="A4:F4"/>
    <mergeCell ref="A3:F3"/>
    <mergeCell ref="B153:G153"/>
    <mergeCell ref="B165:F165"/>
    <mergeCell ref="B114:F114"/>
    <mergeCell ref="B47:E47"/>
    <mergeCell ref="B55:E55"/>
    <mergeCell ref="B63:F63"/>
    <mergeCell ref="B7:F7"/>
    <mergeCell ref="P165:T165"/>
    <mergeCell ref="B191:F191"/>
    <mergeCell ref="P191:T191"/>
    <mergeCell ref="B218:F218"/>
    <mergeCell ref="P218:T218"/>
    <mergeCell ref="P114:T114"/>
    <mergeCell ref="B122:F122"/>
    <mergeCell ref="B131:G131"/>
    <mergeCell ref="B142:G142"/>
    <mergeCell ref="B79:F79"/>
    <mergeCell ref="P79:T79"/>
    <mergeCell ref="B87:F87"/>
    <mergeCell ref="B96:F96"/>
    <mergeCell ref="P96:T96"/>
    <mergeCell ref="B105:F105"/>
    <mergeCell ref="P105:T105"/>
    <mergeCell ref="P63:T63"/>
    <mergeCell ref="B71:F71"/>
    <mergeCell ref="P71:T71"/>
    <mergeCell ref="B23:F23"/>
    <mergeCell ref="I23:M23"/>
    <mergeCell ref="P23:T23"/>
    <mergeCell ref="B31:F31"/>
    <mergeCell ref="P31:T31"/>
    <mergeCell ref="B39:E39"/>
    <mergeCell ref="I7:M7"/>
    <mergeCell ref="P7:T7"/>
    <mergeCell ref="B15:F15"/>
    <mergeCell ref="I15:M15"/>
    <mergeCell ref="P15:T15"/>
  </mergeCells>
  <pageMargins left="0.7" right="0.7" top="0.75" bottom="0.75" header="0.3" footer="0.3"/>
  <pageSetup paperSize="9" scale="73" orientation="portrait" r:id="rId1"/>
  <rowBreaks count="6" manualBreakCount="6">
    <brk id="61" max="16383" man="1"/>
    <brk id="127" max="19" man="1"/>
    <brk id="163" max="19" man="1"/>
    <brk id="189" max="19" man="1"/>
    <brk id="215" max="19" man="1"/>
    <brk id="242" max="19" man="1"/>
  </rowBreaks>
  <colBreaks count="1" manualBreakCount="1">
    <brk id="7" max="268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233"/>
  <sheetViews>
    <sheetView zoomScaleNormal="100" workbookViewId="0">
      <selection sqref="A1:F1"/>
    </sheetView>
  </sheetViews>
  <sheetFormatPr defaultRowHeight="15"/>
  <cols>
    <col min="1" max="1" width="30.7109375" customWidth="1"/>
    <col min="2" max="6" width="10.7109375" customWidth="1"/>
    <col min="8" max="8" width="30.7109375" customWidth="1"/>
  </cols>
  <sheetData>
    <row r="1" spans="1:16" ht="15" customHeight="1">
      <c r="A1" s="864" t="s">
        <v>390</v>
      </c>
      <c r="B1" s="864"/>
      <c r="C1" s="864"/>
      <c r="D1" s="864"/>
      <c r="E1" s="864"/>
      <c r="F1" s="864"/>
      <c r="G1" s="29"/>
      <c r="H1" s="29"/>
      <c r="I1" s="29"/>
      <c r="J1" s="29"/>
      <c r="K1" s="29"/>
      <c r="L1" s="29"/>
      <c r="M1" s="29"/>
      <c r="N1" s="29"/>
      <c r="O1" s="29"/>
      <c r="P1" s="29"/>
    </row>
    <row r="2" spans="1:16" s="55" customFormat="1" ht="13.5" thickBot="1">
      <c r="A2" s="54" t="s">
        <v>383</v>
      </c>
    </row>
    <row r="3" spans="1:16" ht="15.75" thickBot="1">
      <c r="A3" s="753" t="s">
        <v>276</v>
      </c>
      <c r="B3" s="754"/>
      <c r="C3" s="754"/>
      <c r="D3" s="754"/>
      <c r="E3" s="754"/>
      <c r="F3" s="755"/>
    </row>
    <row r="4" spans="1:16" ht="15" customHeight="1" thickBot="1">
      <c r="A4" s="753" t="s">
        <v>277</v>
      </c>
      <c r="B4" s="754"/>
      <c r="C4" s="754"/>
      <c r="D4" s="754"/>
      <c r="E4" s="754"/>
      <c r="F4" s="755"/>
    </row>
    <row r="5" spans="1:16" ht="15.75" thickBot="1">
      <c r="A5" s="753" t="s">
        <v>379</v>
      </c>
      <c r="B5" s="754"/>
      <c r="C5" s="754"/>
      <c r="D5" s="754"/>
      <c r="E5" s="754"/>
      <c r="F5" s="755"/>
    </row>
    <row r="6" spans="1:16" ht="15.75" thickBot="1">
      <c r="A6" s="2" t="s">
        <v>354</v>
      </c>
    </row>
    <row r="7" spans="1:16" ht="15" customHeight="1">
      <c r="A7" s="374"/>
      <c r="B7" s="843" t="s">
        <v>355</v>
      </c>
      <c r="C7" s="844"/>
      <c r="D7" s="844"/>
      <c r="E7" s="844"/>
      <c r="F7" s="845"/>
    </row>
    <row r="8" spans="1:16">
      <c r="A8" s="375" t="s">
        <v>289</v>
      </c>
      <c r="B8" s="376">
        <v>2018</v>
      </c>
      <c r="C8" s="376">
        <v>2019</v>
      </c>
      <c r="D8" s="376">
        <v>2020</v>
      </c>
      <c r="E8" s="376">
        <v>2021</v>
      </c>
      <c r="F8" s="377">
        <v>2022</v>
      </c>
    </row>
    <row r="9" spans="1:16">
      <c r="A9" s="482" t="s">
        <v>290</v>
      </c>
      <c r="B9" s="483">
        <v>100</v>
      </c>
      <c r="C9" s="483">
        <v>116</v>
      </c>
      <c r="D9" s="483">
        <v>68</v>
      </c>
      <c r="E9" s="483">
        <v>121</v>
      </c>
      <c r="F9" s="484">
        <v>79</v>
      </c>
    </row>
    <row r="10" spans="1:16">
      <c r="A10" s="482" t="s">
        <v>291</v>
      </c>
      <c r="B10" s="483">
        <v>51</v>
      </c>
      <c r="C10" s="483">
        <v>60</v>
      </c>
      <c r="D10" s="483">
        <v>30</v>
      </c>
      <c r="E10" s="483">
        <v>32</v>
      </c>
      <c r="F10" s="484">
        <v>20</v>
      </c>
    </row>
    <row r="11" spans="1:16">
      <c r="A11" s="482" t="s">
        <v>292</v>
      </c>
      <c r="B11" s="483">
        <v>0</v>
      </c>
      <c r="C11" s="483">
        <v>0</v>
      </c>
      <c r="D11" s="483">
        <v>0</v>
      </c>
      <c r="E11" s="483">
        <v>1</v>
      </c>
      <c r="F11" s="484">
        <v>1</v>
      </c>
    </row>
    <row r="12" spans="1:16" ht="15.75" thickBot="1">
      <c r="A12" s="485" t="s">
        <v>22</v>
      </c>
      <c r="B12" s="486">
        <v>151</v>
      </c>
      <c r="C12" s="486">
        <v>176</v>
      </c>
      <c r="D12" s="486">
        <v>98</v>
      </c>
      <c r="E12" s="486">
        <v>154</v>
      </c>
      <c r="F12" s="487">
        <v>100</v>
      </c>
    </row>
    <row r="13" spans="1:16" ht="15" customHeight="1">
      <c r="A13" s="488"/>
      <c r="B13" s="489"/>
      <c r="C13" s="489"/>
      <c r="D13" s="489"/>
      <c r="E13" s="489"/>
      <c r="F13" s="489"/>
    </row>
    <row r="14" spans="1:16" ht="15.75" thickBot="1">
      <c r="A14" s="2" t="s">
        <v>356</v>
      </c>
    </row>
    <row r="15" spans="1:16">
      <c r="A15" s="490"/>
      <c r="B15" s="867" t="s">
        <v>355</v>
      </c>
      <c r="C15" s="868"/>
      <c r="D15" s="868"/>
      <c r="E15" s="868"/>
      <c r="F15" s="869"/>
    </row>
    <row r="16" spans="1:16">
      <c r="A16" s="491" t="s">
        <v>289</v>
      </c>
      <c r="B16" s="492">
        <v>2018</v>
      </c>
      <c r="C16" s="492">
        <v>2019</v>
      </c>
      <c r="D16" s="492">
        <v>2020</v>
      </c>
      <c r="E16" s="492">
        <v>2021</v>
      </c>
      <c r="F16" s="493">
        <v>2022</v>
      </c>
    </row>
    <row r="17" spans="1:6">
      <c r="A17" s="482" t="s">
        <v>290</v>
      </c>
      <c r="B17" s="483">
        <v>141</v>
      </c>
      <c r="C17" s="483">
        <v>143</v>
      </c>
      <c r="D17" s="483">
        <v>102</v>
      </c>
      <c r="E17" s="483">
        <v>121</v>
      </c>
      <c r="F17" s="484">
        <v>110</v>
      </c>
    </row>
    <row r="18" spans="1:6">
      <c r="A18" s="482" t="s">
        <v>291</v>
      </c>
      <c r="B18" s="483">
        <v>193</v>
      </c>
      <c r="C18" s="483">
        <v>173</v>
      </c>
      <c r="D18" s="483">
        <v>107</v>
      </c>
      <c r="E18" s="483">
        <v>122</v>
      </c>
      <c r="F18" s="484">
        <v>77</v>
      </c>
    </row>
    <row r="19" spans="1:6">
      <c r="A19" s="482" t="s">
        <v>292</v>
      </c>
      <c r="B19" s="483">
        <v>0</v>
      </c>
      <c r="C19" s="483">
        <v>0</v>
      </c>
      <c r="D19" s="483">
        <v>0</v>
      </c>
      <c r="E19" s="483">
        <v>0</v>
      </c>
      <c r="F19" s="484">
        <v>1</v>
      </c>
    </row>
    <row r="20" spans="1:6" ht="15.75" thickBot="1">
      <c r="A20" s="485" t="s">
        <v>22</v>
      </c>
      <c r="B20" s="486">
        <v>334</v>
      </c>
      <c r="C20" s="486">
        <v>316</v>
      </c>
      <c r="D20" s="486">
        <v>209</v>
      </c>
      <c r="E20" s="486">
        <v>243</v>
      </c>
      <c r="F20" s="487">
        <v>188</v>
      </c>
    </row>
    <row r="21" spans="1:6">
      <c r="A21" s="488"/>
      <c r="B21" s="489"/>
      <c r="C21" s="489"/>
      <c r="D21" s="489"/>
      <c r="E21" s="489"/>
      <c r="F21" s="489"/>
    </row>
    <row r="22" spans="1:6" ht="15.75" thickBot="1">
      <c r="A22" s="2" t="s">
        <v>357</v>
      </c>
    </row>
    <row r="23" spans="1:6">
      <c r="A23" s="374"/>
      <c r="B23" s="843" t="s">
        <v>355</v>
      </c>
      <c r="C23" s="844"/>
      <c r="D23" s="844"/>
      <c r="E23" s="844"/>
      <c r="F23" s="845"/>
    </row>
    <row r="24" spans="1:6">
      <c r="A24" s="375" t="s">
        <v>289</v>
      </c>
      <c r="B24" s="376">
        <v>2018</v>
      </c>
      <c r="C24" s="376">
        <v>2019</v>
      </c>
      <c r="D24" s="376">
        <v>2020</v>
      </c>
      <c r="E24" s="376">
        <v>2021</v>
      </c>
      <c r="F24" s="377">
        <v>2022</v>
      </c>
    </row>
    <row r="25" spans="1:6">
      <c r="A25" s="482" t="s">
        <v>290</v>
      </c>
      <c r="B25" s="483">
        <v>241</v>
      </c>
      <c r="C25" s="483">
        <v>259</v>
      </c>
      <c r="D25" s="483">
        <v>170</v>
      </c>
      <c r="E25" s="483">
        <v>242</v>
      </c>
      <c r="F25" s="484">
        <v>189</v>
      </c>
    </row>
    <row r="26" spans="1:6" ht="16.5" customHeight="1">
      <c r="A26" s="482" t="s">
        <v>291</v>
      </c>
      <c r="B26" s="483">
        <v>244</v>
      </c>
      <c r="C26" s="483">
        <v>233</v>
      </c>
      <c r="D26" s="483">
        <v>137</v>
      </c>
      <c r="E26" s="483">
        <v>154</v>
      </c>
      <c r="F26" s="484">
        <v>97</v>
      </c>
    </row>
    <row r="27" spans="1:6">
      <c r="A27" s="482" t="s">
        <v>292</v>
      </c>
      <c r="B27" s="483">
        <v>0</v>
      </c>
      <c r="C27" s="483">
        <v>0</v>
      </c>
      <c r="D27" s="483">
        <v>0</v>
      </c>
      <c r="E27" s="483">
        <v>1</v>
      </c>
      <c r="F27" s="484">
        <v>2</v>
      </c>
    </row>
    <row r="28" spans="1:6" ht="15.75" thickBot="1">
      <c r="A28" s="485" t="s">
        <v>22</v>
      </c>
      <c r="B28" s="486">
        <v>485</v>
      </c>
      <c r="C28" s="486">
        <v>492</v>
      </c>
      <c r="D28" s="486">
        <v>307</v>
      </c>
      <c r="E28" s="486">
        <v>397</v>
      </c>
      <c r="F28" s="487">
        <v>288</v>
      </c>
    </row>
    <row r="30" spans="1:6" ht="15.75" thickBot="1">
      <c r="A30" s="560" t="s">
        <v>297</v>
      </c>
    </row>
    <row r="31" spans="1:6">
      <c r="A31" s="391"/>
      <c r="B31" s="848" t="s">
        <v>288</v>
      </c>
      <c r="C31" s="849"/>
      <c r="D31" s="849"/>
      <c r="E31" s="849"/>
      <c r="F31" s="850"/>
    </row>
    <row r="32" spans="1:6">
      <c r="A32" s="392" t="s">
        <v>289</v>
      </c>
      <c r="B32" s="393">
        <v>2018</v>
      </c>
      <c r="C32" s="393">
        <v>2019</v>
      </c>
      <c r="D32" s="393">
        <v>2020</v>
      </c>
      <c r="E32" s="393">
        <v>2021</v>
      </c>
      <c r="F32" s="394">
        <v>2022</v>
      </c>
    </row>
    <row r="33" spans="1:6">
      <c r="A33" s="378" t="s">
        <v>290</v>
      </c>
      <c r="B33" s="397">
        <f>B9/B25*100</f>
        <v>41.49377593360996</v>
      </c>
      <c r="C33" s="397">
        <f t="shared" ref="B33:F36" si="0">C9/C25*100</f>
        <v>44.787644787644787</v>
      </c>
      <c r="D33" s="397">
        <f t="shared" si="0"/>
        <v>40</v>
      </c>
      <c r="E33" s="397">
        <f t="shared" si="0"/>
        <v>50</v>
      </c>
      <c r="F33" s="398">
        <f>F9/F25*100</f>
        <v>41.798941798941797</v>
      </c>
    </row>
    <row r="34" spans="1:6">
      <c r="A34" s="378" t="s">
        <v>291</v>
      </c>
      <c r="B34" s="397">
        <f t="shared" si="0"/>
        <v>20.901639344262296</v>
      </c>
      <c r="C34" s="397">
        <f t="shared" si="0"/>
        <v>25.751072961373389</v>
      </c>
      <c r="D34" s="397">
        <f t="shared" si="0"/>
        <v>21.897810218978105</v>
      </c>
      <c r="E34" s="397">
        <f t="shared" si="0"/>
        <v>20.779220779220779</v>
      </c>
      <c r="F34" s="398">
        <f t="shared" si="0"/>
        <v>20.618556701030926</v>
      </c>
    </row>
    <row r="35" spans="1:6">
      <c r="A35" s="378" t="s">
        <v>292</v>
      </c>
      <c r="B35" s="397"/>
      <c r="C35" s="397"/>
      <c r="D35" s="397"/>
      <c r="E35" s="397">
        <f t="shared" si="0"/>
        <v>100</v>
      </c>
      <c r="F35" s="398">
        <f t="shared" si="0"/>
        <v>50</v>
      </c>
    </row>
    <row r="36" spans="1:6" ht="15.75" thickBot="1">
      <c r="A36" s="384" t="s">
        <v>22</v>
      </c>
      <c r="B36" s="402">
        <f>B12/B28*100</f>
        <v>31.134020618556701</v>
      </c>
      <c r="C36" s="402">
        <f t="shared" si="0"/>
        <v>35.772357723577237</v>
      </c>
      <c r="D36" s="402">
        <f t="shared" si="0"/>
        <v>31.921824104234524</v>
      </c>
      <c r="E36" s="402">
        <f t="shared" si="0"/>
        <v>38.790931989924431</v>
      </c>
      <c r="F36" s="494">
        <f t="shared" si="0"/>
        <v>34.722222222222221</v>
      </c>
    </row>
    <row r="37" spans="1:6">
      <c r="A37" s="404"/>
      <c r="B37" s="395"/>
      <c r="C37" s="395"/>
      <c r="D37" s="395"/>
      <c r="E37" s="395"/>
    </row>
    <row r="38" spans="1:6" ht="15.75" thickBot="1">
      <c r="A38" s="404" t="s">
        <v>299</v>
      </c>
    </row>
    <row r="39" spans="1:6">
      <c r="A39" s="391"/>
      <c r="B39" s="848" t="s">
        <v>31</v>
      </c>
      <c r="C39" s="849"/>
      <c r="D39" s="849"/>
      <c r="E39" s="850"/>
    </row>
    <row r="40" spans="1:6">
      <c r="A40" s="392" t="s">
        <v>289</v>
      </c>
      <c r="B40" s="405" t="s">
        <v>209</v>
      </c>
      <c r="C40" s="405" t="s">
        <v>210</v>
      </c>
      <c r="D40" s="405" t="s">
        <v>211</v>
      </c>
      <c r="E40" s="406" t="s">
        <v>212</v>
      </c>
      <c r="F40" s="696">
        <f>(F9-B9)/B9</f>
        <v>-0.21</v>
      </c>
    </row>
    <row r="41" spans="1:6">
      <c r="A41" s="378" t="s">
        <v>290</v>
      </c>
      <c r="B41" s="397">
        <f>(C9-B9)/B9*100</f>
        <v>16</v>
      </c>
      <c r="C41" s="397">
        <f t="shared" ref="B41:E44" si="1">(D9-C9)/C9*100</f>
        <v>-41.379310344827587</v>
      </c>
      <c r="D41" s="397">
        <f t="shared" si="1"/>
        <v>77.941176470588232</v>
      </c>
      <c r="E41" s="398">
        <f t="shared" si="1"/>
        <v>-34.710743801652896</v>
      </c>
      <c r="F41" s="670"/>
    </row>
    <row r="42" spans="1:6">
      <c r="A42" s="378" t="s">
        <v>291</v>
      </c>
      <c r="B42" s="397">
        <f t="shared" si="1"/>
        <v>17.647058823529413</v>
      </c>
      <c r="C42" s="397">
        <f t="shared" si="1"/>
        <v>-50</v>
      </c>
      <c r="D42" s="397">
        <f t="shared" si="1"/>
        <v>6.666666666666667</v>
      </c>
      <c r="E42" s="398">
        <f t="shared" si="1"/>
        <v>-37.5</v>
      </c>
      <c r="F42" s="696">
        <f t="shared" ref="F42:F60" si="2">(F10-B10)/B10</f>
        <v>-0.60784313725490191</v>
      </c>
    </row>
    <row r="43" spans="1:6">
      <c r="A43" s="378" t="s">
        <v>292</v>
      </c>
      <c r="B43" s="397"/>
      <c r="C43" s="397"/>
      <c r="D43" s="397"/>
      <c r="E43" s="398">
        <f t="shared" si="1"/>
        <v>0</v>
      </c>
      <c r="F43" s="696"/>
    </row>
    <row r="44" spans="1:6" ht="15.75" thickBot="1">
      <c r="A44" s="384" t="s">
        <v>22</v>
      </c>
      <c r="B44" s="407">
        <f t="shared" si="1"/>
        <v>16.556291390728479</v>
      </c>
      <c r="C44" s="407">
        <f t="shared" si="1"/>
        <v>-44.31818181818182</v>
      </c>
      <c r="D44" s="407">
        <f t="shared" si="1"/>
        <v>57.142857142857139</v>
      </c>
      <c r="E44" s="408">
        <f t="shared" si="1"/>
        <v>-35.064935064935064</v>
      </c>
      <c r="F44" s="696">
        <f t="shared" si="2"/>
        <v>-0.33774834437086093</v>
      </c>
    </row>
    <row r="45" spans="1:6">
      <c r="F45" s="696"/>
    </row>
    <row r="46" spans="1:6" ht="15.75" thickBot="1">
      <c r="A46" s="404" t="s">
        <v>300</v>
      </c>
      <c r="F46" s="696"/>
    </row>
    <row r="47" spans="1:6">
      <c r="A47" s="391"/>
      <c r="B47" s="848" t="s">
        <v>31</v>
      </c>
      <c r="C47" s="849"/>
      <c r="D47" s="849"/>
      <c r="E47" s="850"/>
      <c r="F47" s="696"/>
    </row>
    <row r="48" spans="1:6">
      <c r="A48" s="392" t="s">
        <v>289</v>
      </c>
      <c r="B48" s="405" t="s">
        <v>209</v>
      </c>
      <c r="C48" s="405" t="s">
        <v>210</v>
      </c>
      <c r="D48" s="405" t="s">
        <v>211</v>
      </c>
      <c r="E48" s="406" t="s">
        <v>212</v>
      </c>
      <c r="F48" s="696">
        <f t="shared" si="2"/>
        <v>1.9821605550049554E-3</v>
      </c>
    </row>
    <row r="49" spans="1:13">
      <c r="A49" s="378" t="s">
        <v>290</v>
      </c>
      <c r="B49" s="397">
        <f>(C17-B17)/B17*100</f>
        <v>1.4184397163120568</v>
      </c>
      <c r="C49" s="397">
        <f t="shared" ref="B49:E52" si="3">(D17-C17)/C17*100</f>
        <v>-28.671328671328673</v>
      </c>
      <c r="D49" s="397">
        <f t="shared" si="3"/>
        <v>18.627450980392158</v>
      </c>
      <c r="E49" s="398">
        <f t="shared" si="3"/>
        <v>-9.0909090909090917</v>
      </c>
      <c r="F49" s="696">
        <f t="shared" si="2"/>
        <v>-0.21985815602836881</v>
      </c>
    </row>
    <row r="50" spans="1:13">
      <c r="A50" s="378" t="s">
        <v>291</v>
      </c>
      <c r="B50" s="397">
        <f t="shared" si="3"/>
        <v>-10.362694300518134</v>
      </c>
      <c r="C50" s="397">
        <f t="shared" si="3"/>
        <v>-38.150289017341038</v>
      </c>
      <c r="D50" s="397">
        <f t="shared" si="3"/>
        <v>14.018691588785046</v>
      </c>
      <c r="E50" s="398">
        <f t="shared" si="3"/>
        <v>-36.885245901639344</v>
      </c>
      <c r="F50" s="696">
        <f t="shared" si="2"/>
        <v>-0.60103626943005184</v>
      </c>
    </row>
    <row r="51" spans="1:13">
      <c r="A51" s="378" t="s">
        <v>292</v>
      </c>
      <c r="B51" s="397"/>
      <c r="C51" s="397"/>
      <c r="D51" s="397"/>
      <c r="E51" s="398"/>
      <c r="F51" s="696"/>
    </row>
    <row r="52" spans="1:13" ht="15.75" thickBot="1">
      <c r="A52" s="384" t="s">
        <v>22</v>
      </c>
      <c r="B52" s="407">
        <f t="shared" si="3"/>
        <v>-5.3892215568862278</v>
      </c>
      <c r="C52" s="407">
        <f t="shared" si="3"/>
        <v>-33.860759493670884</v>
      </c>
      <c r="D52" s="407">
        <f t="shared" si="3"/>
        <v>16.267942583732058</v>
      </c>
      <c r="E52" s="408">
        <f>(F20-E20)/E20*100</f>
        <v>-22.633744855967077</v>
      </c>
      <c r="F52" s="696">
        <f t="shared" si="2"/>
        <v>-0.43712574850299402</v>
      </c>
    </row>
    <row r="53" spans="1:13">
      <c r="F53" s="696"/>
    </row>
    <row r="54" spans="1:13" ht="15.75" thickBot="1">
      <c r="A54" s="404" t="s">
        <v>301</v>
      </c>
      <c r="F54" s="696"/>
    </row>
    <row r="55" spans="1:13">
      <c r="A55" s="391"/>
      <c r="B55" s="848" t="s">
        <v>31</v>
      </c>
      <c r="C55" s="849"/>
      <c r="D55" s="849"/>
      <c r="E55" s="850"/>
      <c r="F55" s="696"/>
    </row>
    <row r="56" spans="1:13">
      <c r="A56" s="392" t="s">
        <v>289</v>
      </c>
      <c r="B56" s="405" t="s">
        <v>209</v>
      </c>
      <c r="C56" s="405" t="s">
        <v>210</v>
      </c>
      <c r="D56" s="405" t="s">
        <v>211</v>
      </c>
      <c r="E56" s="406" t="s">
        <v>212</v>
      </c>
      <c r="F56" s="696">
        <f t="shared" si="2"/>
        <v>1.9821605550049554E-3</v>
      </c>
    </row>
    <row r="57" spans="1:13">
      <c r="A57" s="378" t="s">
        <v>290</v>
      </c>
      <c r="B57" s="397">
        <f>(C25-B25)/B25*100</f>
        <v>7.4688796680497926</v>
      </c>
      <c r="C57" s="397">
        <f t="shared" ref="C57:E57" si="4">(D25-C25)/C25*100</f>
        <v>-34.362934362934361</v>
      </c>
      <c r="D57" s="397">
        <f t="shared" si="4"/>
        <v>42.352941176470587</v>
      </c>
      <c r="E57" s="398">
        <f t="shared" si="4"/>
        <v>-21.900826446280991</v>
      </c>
      <c r="F57" s="696">
        <f t="shared" si="2"/>
        <v>-0.21576763485477179</v>
      </c>
    </row>
    <row r="58" spans="1:13" ht="37.5" customHeight="1">
      <c r="A58" s="378" t="s">
        <v>291</v>
      </c>
      <c r="B58" s="397">
        <f t="shared" ref="B58:E60" si="5">(C26-B26)/B26*100</f>
        <v>-4.5081967213114753</v>
      </c>
      <c r="C58" s="397">
        <f t="shared" si="5"/>
        <v>-41.201716738197426</v>
      </c>
      <c r="D58" s="397">
        <f t="shared" si="5"/>
        <v>12.408759124087592</v>
      </c>
      <c r="E58" s="398">
        <f t="shared" si="5"/>
        <v>-37.012987012987011</v>
      </c>
      <c r="F58" s="696">
        <f t="shared" si="2"/>
        <v>-0.60245901639344257</v>
      </c>
    </row>
    <row r="59" spans="1:13" ht="17.25" customHeight="1">
      <c r="A59" s="378" t="s">
        <v>292</v>
      </c>
      <c r="B59" s="397"/>
      <c r="C59" s="397"/>
      <c r="D59" s="397"/>
      <c r="E59" s="398">
        <f t="shared" si="5"/>
        <v>100</v>
      </c>
      <c r="F59" s="696"/>
    </row>
    <row r="60" spans="1:13" ht="30" customHeight="1" thickBot="1">
      <c r="A60" s="384" t="s">
        <v>22</v>
      </c>
      <c r="B60" s="407">
        <f t="shared" si="5"/>
        <v>1.4432989690721649</v>
      </c>
      <c r="C60" s="407">
        <f t="shared" si="5"/>
        <v>-37.601626016260163</v>
      </c>
      <c r="D60" s="407">
        <f t="shared" si="5"/>
        <v>29.31596091205212</v>
      </c>
      <c r="E60" s="408">
        <f t="shared" si="5"/>
        <v>-27.455919395465994</v>
      </c>
      <c r="F60" s="696">
        <f t="shared" si="2"/>
        <v>-0.40618556701030928</v>
      </c>
    </row>
    <row r="61" spans="1:13" ht="30" customHeight="1">
      <c r="A61" s="404"/>
      <c r="B61" s="409"/>
      <c r="C61" s="409"/>
      <c r="D61" s="409"/>
      <c r="E61" s="409"/>
      <c r="F61" s="409"/>
    </row>
    <row r="62" spans="1:13" ht="45" customHeight="1" thickBot="1">
      <c r="A62" s="870" t="s">
        <v>358</v>
      </c>
      <c r="B62" s="871"/>
      <c r="C62" s="871"/>
      <c r="D62" s="871"/>
      <c r="E62" s="871"/>
      <c r="F62" s="871"/>
      <c r="H62" s="870" t="s">
        <v>358</v>
      </c>
      <c r="I62" s="871"/>
      <c r="J62" s="871"/>
      <c r="K62" s="871"/>
      <c r="L62" s="871"/>
      <c r="M62" s="871"/>
    </row>
    <row r="63" spans="1:13" ht="45" customHeight="1">
      <c r="A63" s="495"/>
      <c r="B63" s="875" t="s">
        <v>355</v>
      </c>
      <c r="C63" s="873"/>
      <c r="D63" s="873"/>
      <c r="E63" s="873"/>
      <c r="F63" s="874"/>
      <c r="H63" s="495"/>
      <c r="I63" s="875" t="s">
        <v>355</v>
      </c>
      <c r="J63" s="873"/>
      <c r="K63" s="873"/>
      <c r="L63" s="873"/>
      <c r="M63" s="874"/>
    </row>
    <row r="64" spans="1:13" ht="45" customHeight="1">
      <c r="A64" s="496" t="s">
        <v>326</v>
      </c>
      <c r="B64" s="497">
        <v>2018</v>
      </c>
      <c r="C64" s="497">
        <v>2019</v>
      </c>
      <c r="D64" s="497">
        <v>2020</v>
      </c>
      <c r="E64" s="497">
        <v>2021</v>
      </c>
      <c r="F64" s="498">
        <v>2022</v>
      </c>
      <c r="H64" s="496" t="s">
        <v>326</v>
      </c>
      <c r="I64" s="497">
        <v>2018</v>
      </c>
      <c r="J64" s="497">
        <v>2019</v>
      </c>
      <c r="K64" s="497">
        <v>2020</v>
      </c>
      <c r="L64" s="497">
        <v>2021</v>
      </c>
      <c r="M64" s="498">
        <v>2022</v>
      </c>
    </row>
    <row r="65" spans="1:13" ht="45" customHeight="1">
      <c r="A65" s="499" t="s">
        <v>327</v>
      </c>
      <c r="B65" s="500">
        <v>6</v>
      </c>
      <c r="C65" s="500">
        <v>6</v>
      </c>
      <c r="D65" s="500">
        <v>7</v>
      </c>
      <c r="E65" s="500">
        <v>7</v>
      </c>
      <c r="F65" s="501">
        <v>6</v>
      </c>
      <c r="H65" s="499" t="s">
        <v>327</v>
      </c>
      <c r="I65" s="502">
        <f t="shared" ref="I65:I87" si="6">B65/B$87</f>
        <v>0.06</v>
      </c>
      <c r="J65" s="502">
        <f t="shared" ref="J65:J87" si="7">C65/C$87</f>
        <v>5.1724137931034482E-2</v>
      </c>
      <c r="K65" s="502">
        <f t="shared" ref="K65:K87" si="8">D65/D$87</f>
        <v>0.10294117647058823</v>
      </c>
      <c r="L65" s="502">
        <f t="shared" ref="L65:L87" si="9">E65/E$87</f>
        <v>5.7851239669421489E-2</v>
      </c>
      <c r="M65" s="503">
        <f t="shared" ref="M65:M87" si="10">F65/F$87</f>
        <v>7.5949367088607597E-2</v>
      </c>
    </row>
    <row r="66" spans="1:13" ht="45" customHeight="1">
      <c r="A66" s="499" t="s">
        <v>328</v>
      </c>
      <c r="B66" s="500">
        <v>0</v>
      </c>
      <c r="C66" s="500">
        <v>0</v>
      </c>
      <c r="D66" s="500">
        <v>0</v>
      </c>
      <c r="E66" s="500">
        <v>0</v>
      </c>
      <c r="F66" s="501">
        <v>0</v>
      </c>
      <c r="H66" s="499" t="s">
        <v>328</v>
      </c>
      <c r="I66" s="502">
        <f t="shared" si="6"/>
        <v>0</v>
      </c>
      <c r="J66" s="502">
        <f t="shared" si="7"/>
        <v>0</v>
      </c>
      <c r="K66" s="502">
        <f t="shared" si="8"/>
        <v>0</v>
      </c>
      <c r="L66" s="502">
        <f t="shared" si="9"/>
        <v>0</v>
      </c>
      <c r="M66" s="503">
        <f t="shared" si="10"/>
        <v>0</v>
      </c>
    </row>
    <row r="67" spans="1:13" ht="45" customHeight="1">
      <c r="A67" s="499" t="s">
        <v>329</v>
      </c>
      <c r="B67" s="500">
        <v>15</v>
      </c>
      <c r="C67" s="500">
        <v>16</v>
      </c>
      <c r="D67" s="500">
        <v>11</v>
      </c>
      <c r="E67" s="500">
        <v>24</v>
      </c>
      <c r="F67" s="501">
        <v>17</v>
      </c>
      <c r="H67" s="499" t="s">
        <v>329</v>
      </c>
      <c r="I67" s="502">
        <f t="shared" si="6"/>
        <v>0.15</v>
      </c>
      <c r="J67" s="502">
        <f t="shared" si="7"/>
        <v>0.13793103448275862</v>
      </c>
      <c r="K67" s="502">
        <f t="shared" si="8"/>
        <v>0.16176470588235295</v>
      </c>
      <c r="L67" s="502">
        <f t="shared" si="9"/>
        <v>0.19834710743801653</v>
      </c>
      <c r="M67" s="504">
        <f t="shared" si="10"/>
        <v>0.21518987341772153</v>
      </c>
    </row>
    <row r="68" spans="1:13" ht="45" customHeight="1">
      <c r="A68" s="499" t="s">
        <v>330</v>
      </c>
      <c r="B68" s="500">
        <v>0</v>
      </c>
      <c r="C68" s="500">
        <v>0</v>
      </c>
      <c r="D68" s="500">
        <v>0</v>
      </c>
      <c r="E68" s="500">
        <v>0</v>
      </c>
      <c r="F68" s="501">
        <v>0</v>
      </c>
      <c r="H68" s="499" t="s">
        <v>330</v>
      </c>
      <c r="I68" s="502">
        <f t="shared" si="6"/>
        <v>0</v>
      </c>
      <c r="J68" s="502">
        <f t="shared" si="7"/>
        <v>0</v>
      </c>
      <c r="K68" s="502">
        <f t="shared" si="8"/>
        <v>0</v>
      </c>
      <c r="L68" s="502">
        <f t="shared" si="9"/>
        <v>0</v>
      </c>
      <c r="M68" s="503">
        <f t="shared" si="10"/>
        <v>0</v>
      </c>
    </row>
    <row r="69" spans="1:13" ht="45" customHeight="1">
      <c r="A69" s="499" t="s">
        <v>331</v>
      </c>
      <c r="B69" s="500">
        <v>1</v>
      </c>
      <c r="C69" s="500">
        <v>0</v>
      </c>
      <c r="D69" s="500">
        <v>1</v>
      </c>
      <c r="E69" s="500">
        <v>2</v>
      </c>
      <c r="F69" s="501">
        <v>0</v>
      </c>
      <c r="H69" s="499" t="s">
        <v>331</v>
      </c>
      <c r="I69" s="502">
        <f t="shared" si="6"/>
        <v>0.01</v>
      </c>
      <c r="J69" s="502">
        <f t="shared" si="7"/>
        <v>0</v>
      </c>
      <c r="K69" s="502">
        <f t="shared" si="8"/>
        <v>1.4705882352941176E-2</v>
      </c>
      <c r="L69" s="502">
        <f t="shared" si="9"/>
        <v>1.6528925619834711E-2</v>
      </c>
      <c r="M69" s="503">
        <f t="shared" si="10"/>
        <v>0</v>
      </c>
    </row>
    <row r="70" spans="1:13" ht="45" customHeight="1">
      <c r="A70" s="499" t="s">
        <v>332</v>
      </c>
      <c r="B70" s="500">
        <v>0</v>
      </c>
      <c r="C70" s="500">
        <v>0</v>
      </c>
      <c r="D70" s="500">
        <v>1</v>
      </c>
      <c r="E70" s="500">
        <v>0</v>
      </c>
      <c r="F70" s="501">
        <v>1</v>
      </c>
      <c r="H70" s="499" t="s">
        <v>332</v>
      </c>
      <c r="I70" s="502">
        <f t="shared" si="6"/>
        <v>0</v>
      </c>
      <c r="J70" s="502">
        <f t="shared" si="7"/>
        <v>0</v>
      </c>
      <c r="K70" s="502">
        <f t="shared" si="8"/>
        <v>1.4705882352941176E-2</v>
      </c>
      <c r="L70" s="502">
        <f t="shared" si="9"/>
        <v>0</v>
      </c>
      <c r="M70" s="503">
        <f t="shared" si="10"/>
        <v>1.2658227848101266E-2</v>
      </c>
    </row>
    <row r="71" spans="1:13" ht="45" customHeight="1">
      <c r="A71" s="499" t="s">
        <v>333</v>
      </c>
      <c r="B71" s="500">
        <v>11</v>
      </c>
      <c r="C71" s="500">
        <v>11</v>
      </c>
      <c r="D71" s="500">
        <v>8</v>
      </c>
      <c r="E71" s="500">
        <v>16</v>
      </c>
      <c r="F71" s="501">
        <v>8</v>
      </c>
      <c r="H71" s="499" t="s">
        <v>333</v>
      </c>
      <c r="I71" s="502">
        <f t="shared" si="6"/>
        <v>0.11</v>
      </c>
      <c r="J71" s="502">
        <f t="shared" si="7"/>
        <v>9.4827586206896547E-2</v>
      </c>
      <c r="K71" s="502">
        <f t="shared" si="8"/>
        <v>0.11764705882352941</v>
      </c>
      <c r="L71" s="502">
        <f t="shared" si="9"/>
        <v>0.13223140495867769</v>
      </c>
      <c r="M71" s="503">
        <f t="shared" si="10"/>
        <v>0.10126582278481013</v>
      </c>
    </row>
    <row r="72" spans="1:13" ht="45" customHeight="1">
      <c r="A72" s="499" t="s">
        <v>334</v>
      </c>
      <c r="B72" s="500">
        <v>3</v>
      </c>
      <c r="C72" s="500">
        <v>1</v>
      </c>
      <c r="D72" s="500">
        <v>1</v>
      </c>
      <c r="E72" s="500">
        <v>1</v>
      </c>
      <c r="F72" s="501">
        <v>0</v>
      </c>
      <c r="H72" s="499" t="s">
        <v>334</v>
      </c>
      <c r="I72" s="502">
        <f t="shared" si="6"/>
        <v>0.03</v>
      </c>
      <c r="J72" s="502">
        <f t="shared" si="7"/>
        <v>8.6206896551724137E-3</v>
      </c>
      <c r="K72" s="502">
        <f t="shared" si="8"/>
        <v>1.4705882352941176E-2</v>
      </c>
      <c r="L72" s="502">
        <f t="shared" si="9"/>
        <v>8.2644628099173556E-3</v>
      </c>
      <c r="M72" s="503">
        <f t="shared" si="10"/>
        <v>0</v>
      </c>
    </row>
    <row r="73" spans="1:13" ht="45" customHeight="1">
      <c r="A73" s="499" t="s">
        <v>335</v>
      </c>
      <c r="B73" s="500">
        <v>9</v>
      </c>
      <c r="C73" s="500">
        <v>11</v>
      </c>
      <c r="D73" s="500">
        <v>1</v>
      </c>
      <c r="E73" s="500">
        <v>10</v>
      </c>
      <c r="F73" s="501">
        <v>5</v>
      </c>
      <c r="H73" s="499" t="s">
        <v>335</v>
      </c>
      <c r="I73" s="502">
        <f t="shared" si="6"/>
        <v>0.09</v>
      </c>
      <c r="J73" s="502">
        <f t="shared" si="7"/>
        <v>9.4827586206896547E-2</v>
      </c>
      <c r="K73" s="502">
        <f t="shared" si="8"/>
        <v>1.4705882352941176E-2</v>
      </c>
      <c r="L73" s="502">
        <f t="shared" si="9"/>
        <v>8.2644628099173556E-2</v>
      </c>
      <c r="M73" s="503">
        <f t="shared" si="10"/>
        <v>6.3291139240506333E-2</v>
      </c>
    </row>
    <row r="74" spans="1:13" ht="45" customHeight="1">
      <c r="A74" s="499" t="s">
        <v>336</v>
      </c>
      <c r="B74" s="500">
        <v>0</v>
      </c>
      <c r="C74" s="500">
        <v>1</v>
      </c>
      <c r="D74" s="500">
        <v>0</v>
      </c>
      <c r="E74" s="500">
        <v>0</v>
      </c>
      <c r="F74" s="501">
        <v>0</v>
      </c>
      <c r="H74" s="499" t="s">
        <v>336</v>
      </c>
      <c r="I74" s="502">
        <f t="shared" si="6"/>
        <v>0</v>
      </c>
      <c r="J74" s="502">
        <f t="shared" si="7"/>
        <v>8.6206896551724137E-3</v>
      </c>
      <c r="K74" s="502">
        <f t="shared" si="8"/>
        <v>0</v>
      </c>
      <c r="L74" s="502">
        <f t="shared" si="9"/>
        <v>0</v>
      </c>
      <c r="M74" s="503">
        <f t="shared" si="10"/>
        <v>0</v>
      </c>
    </row>
    <row r="75" spans="1:13" ht="45" customHeight="1">
      <c r="A75" s="499" t="s">
        <v>337</v>
      </c>
      <c r="B75" s="500">
        <v>0</v>
      </c>
      <c r="C75" s="500">
        <v>0</v>
      </c>
      <c r="D75" s="500">
        <v>0</v>
      </c>
      <c r="E75" s="500">
        <v>0</v>
      </c>
      <c r="F75" s="501">
        <v>0</v>
      </c>
      <c r="H75" s="499" t="s">
        <v>337</v>
      </c>
      <c r="I75" s="502">
        <f t="shared" si="6"/>
        <v>0</v>
      </c>
      <c r="J75" s="502">
        <f t="shared" si="7"/>
        <v>0</v>
      </c>
      <c r="K75" s="502">
        <f t="shared" si="8"/>
        <v>0</v>
      </c>
      <c r="L75" s="502">
        <f t="shared" si="9"/>
        <v>0</v>
      </c>
      <c r="M75" s="503">
        <f t="shared" si="10"/>
        <v>0</v>
      </c>
    </row>
    <row r="76" spans="1:13" ht="45" customHeight="1">
      <c r="A76" s="499" t="s">
        <v>338</v>
      </c>
      <c r="B76" s="500">
        <v>0</v>
      </c>
      <c r="C76" s="500">
        <v>0</v>
      </c>
      <c r="D76" s="500">
        <v>1</v>
      </c>
      <c r="E76" s="500">
        <v>0</v>
      </c>
      <c r="F76" s="501">
        <v>1</v>
      </c>
      <c r="H76" s="499" t="s">
        <v>338</v>
      </c>
      <c r="I76" s="502">
        <f t="shared" si="6"/>
        <v>0</v>
      </c>
      <c r="J76" s="502">
        <f t="shared" si="7"/>
        <v>0</v>
      </c>
      <c r="K76" s="502">
        <f t="shared" si="8"/>
        <v>1.4705882352941176E-2</v>
      </c>
      <c r="L76" s="502">
        <f t="shared" si="9"/>
        <v>0</v>
      </c>
      <c r="M76" s="503">
        <f t="shared" si="10"/>
        <v>1.2658227848101266E-2</v>
      </c>
    </row>
    <row r="77" spans="1:13" ht="45" customHeight="1">
      <c r="A77" s="499" t="s">
        <v>339</v>
      </c>
      <c r="B77" s="500">
        <v>0</v>
      </c>
      <c r="C77" s="500">
        <v>0</v>
      </c>
      <c r="D77" s="500">
        <v>1</v>
      </c>
      <c r="E77" s="500">
        <v>0</v>
      </c>
      <c r="F77" s="501">
        <v>0</v>
      </c>
      <c r="H77" s="499" t="s">
        <v>339</v>
      </c>
      <c r="I77" s="502">
        <f t="shared" si="6"/>
        <v>0</v>
      </c>
      <c r="J77" s="502">
        <f t="shared" si="7"/>
        <v>0</v>
      </c>
      <c r="K77" s="502">
        <f t="shared" si="8"/>
        <v>1.4705882352941176E-2</v>
      </c>
      <c r="L77" s="502">
        <f t="shared" si="9"/>
        <v>0</v>
      </c>
      <c r="M77" s="503">
        <f t="shared" si="10"/>
        <v>0</v>
      </c>
    </row>
    <row r="78" spans="1:13" ht="45" customHeight="1">
      <c r="A78" s="499" t="s">
        <v>340</v>
      </c>
      <c r="B78" s="500">
        <v>7</v>
      </c>
      <c r="C78" s="500">
        <v>3</v>
      </c>
      <c r="D78" s="500">
        <v>5</v>
      </c>
      <c r="E78" s="500">
        <v>5</v>
      </c>
      <c r="F78" s="501">
        <v>2</v>
      </c>
      <c r="H78" s="499" t="s">
        <v>340</v>
      </c>
      <c r="I78" s="502">
        <f t="shared" si="6"/>
        <v>7.0000000000000007E-2</v>
      </c>
      <c r="J78" s="502">
        <f t="shared" si="7"/>
        <v>2.5862068965517241E-2</v>
      </c>
      <c r="K78" s="502">
        <f t="shared" si="8"/>
        <v>7.3529411764705885E-2</v>
      </c>
      <c r="L78" s="502">
        <f t="shared" si="9"/>
        <v>4.1322314049586778E-2</v>
      </c>
      <c r="M78" s="503">
        <f t="shared" si="10"/>
        <v>2.5316455696202531E-2</v>
      </c>
    </row>
    <row r="79" spans="1:13" ht="45" customHeight="1">
      <c r="A79" s="499" t="s">
        <v>341</v>
      </c>
      <c r="B79" s="500">
        <v>0</v>
      </c>
      <c r="C79" s="500">
        <v>2</v>
      </c>
      <c r="D79" s="500">
        <v>1</v>
      </c>
      <c r="E79" s="500">
        <v>2</v>
      </c>
      <c r="F79" s="501">
        <v>0</v>
      </c>
      <c r="H79" s="499" t="s">
        <v>341</v>
      </c>
      <c r="I79" s="502">
        <f t="shared" si="6"/>
        <v>0</v>
      </c>
      <c r="J79" s="502">
        <f t="shared" si="7"/>
        <v>1.7241379310344827E-2</v>
      </c>
      <c r="K79" s="502">
        <f t="shared" si="8"/>
        <v>1.4705882352941176E-2</v>
      </c>
      <c r="L79" s="502">
        <f t="shared" si="9"/>
        <v>1.6528925619834711E-2</v>
      </c>
      <c r="M79" s="503">
        <f t="shared" si="10"/>
        <v>0</v>
      </c>
    </row>
    <row r="80" spans="1:13" ht="45" customHeight="1">
      <c r="A80" s="499" t="s">
        <v>342</v>
      </c>
      <c r="B80" s="500">
        <v>0</v>
      </c>
      <c r="C80" s="500">
        <v>0</v>
      </c>
      <c r="D80" s="500">
        <v>0</v>
      </c>
      <c r="E80" s="500">
        <v>2</v>
      </c>
      <c r="F80" s="501">
        <v>0</v>
      </c>
      <c r="H80" s="499" t="s">
        <v>342</v>
      </c>
      <c r="I80" s="502">
        <f t="shared" si="6"/>
        <v>0</v>
      </c>
      <c r="J80" s="502">
        <f t="shared" si="7"/>
        <v>0</v>
      </c>
      <c r="K80" s="502">
        <f t="shared" si="8"/>
        <v>0</v>
      </c>
      <c r="L80" s="502">
        <f t="shared" si="9"/>
        <v>1.6528925619834711E-2</v>
      </c>
      <c r="M80" s="503">
        <f t="shared" si="10"/>
        <v>0</v>
      </c>
    </row>
    <row r="81" spans="1:13" ht="45" customHeight="1">
      <c r="A81" s="499" t="s">
        <v>343</v>
      </c>
      <c r="B81" s="500">
        <v>12</v>
      </c>
      <c r="C81" s="500">
        <v>13</v>
      </c>
      <c r="D81" s="500">
        <v>6</v>
      </c>
      <c r="E81" s="500">
        <v>11</v>
      </c>
      <c r="F81" s="501">
        <v>8</v>
      </c>
      <c r="H81" s="499" t="s">
        <v>343</v>
      </c>
      <c r="I81" s="502">
        <f t="shared" si="6"/>
        <v>0.12</v>
      </c>
      <c r="J81" s="502">
        <f t="shared" si="7"/>
        <v>0.11206896551724138</v>
      </c>
      <c r="K81" s="502">
        <f t="shared" si="8"/>
        <v>8.8235294117647065E-2</v>
      </c>
      <c r="L81" s="502">
        <f t="shared" si="9"/>
        <v>9.0909090909090912E-2</v>
      </c>
      <c r="M81" s="503">
        <f t="shared" si="10"/>
        <v>0.10126582278481013</v>
      </c>
    </row>
    <row r="82" spans="1:13" ht="45" customHeight="1">
      <c r="A82" s="499" t="s">
        <v>344</v>
      </c>
      <c r="B82" s="500">
        <v>0</v>
      </c>
      <c r="C82" s="500">
        <v>1</v>
      </c>
      <c r="D82" s="500">
        <v>0</v>
      </c>
      <c r="E82" s="500">
        <v>1</v>
      </c>
      <c r="F82" s="501">
        <v>1</v>
      </c>
      <c r="H82" s="499" t="s">
        <v>344</v>
      </c>
      <c r="I82" s="502">
        <f t="shared" si="6"/>
        <v>0</v>
      </c>
      <c r="J82" s="502">
        <f t="shared" si="7"/>
        <v>8.6206896551724137E-3</v>
      </c>
      <c r="K82" s="502">
        <f t="shared" si="8"/>
        <v>0</v>
      </c>
      <c r="L82" s="502">
        <f t="shared" si="9"/>
        <v>8.2644628099173556E-3</v>
      </c>
      <c r="M82" s="503">
        <f t="shared" si="10"/>
        <v>1.2658227848101266E-2</v>
      </c>
    </row>
    <row r="83" spans="1:13" ht="45" customHeight="1">
      <c r="A83" s="499" t="s">
        <v>345</v>
      </c>
      <c r="B83" s="500">
        <v>3</v>
      </c>
      <c r="C83" s="500">
        <v>10</v>
      </c>
      <c r="D83" s="500">
        <v>4</v>
      </c>
      <c r="E83" s="500">
        <v>5</v>
      </c>
      <c r="F83" s="501">
        <v>6</v>
      </c>
      <c r="H83" s="499" t="s">
        <v>345</v>
      </c>
      <c r="I83" s="502">
        <f t="shared" si="6"/>
        <v>0.03</v>
      </c>
      <c r="J83" s="502">
        <f t="shared" si="7"/>
        <v>8.6206896551724144E-2</v>
      </c>
      <c r="K83" s="502">
        <f t="shared" si="8"/>
        <v>5.8823529411764705E-2</v>
      </c>
      <c r="L83" s="502">
        <f t="shared" si="9"/>
        <v>4.1322314049586778E-2</v>
      </c>
      <c r="M83" s="503">
        <f t="shared" si="10"/>
        <v>7.5949367088607597E-2</v>
      </c>
    </row>
    <row r="84" spans="1:13" ht="45" customHeight="1">
      <c r="A84" s="499" t="s">
        <v>346</v>
      </c>
      <c r="B84" s="500">
        <v>0</v>
      </c>
      <c r="C84" s="500">
        <v>0</v>
      </c>
      <c r="D84" s="500">
        <v>0</v>
      </c>
      <c r="E84" s="500">
        <v>0</v>
      </c>
      <c r="F84" s="501">
        <v>0</v>
      </c>
      <c r="H84" s="499" t="s">
        <v>346</v>
      </c>
      <c r="I84" s="502">
        <f t="shared" si="6"/>
        <v>0</v>
      </c>
      <c r="J84" s="502">
        <f t="shared" si="7"/>
        <v>0</v>
      </c>
      <c r="K84" s="502">
        <f t="shared" si="8"/>
        <v>0</v>
      </c>
      <c r="L84" s="502">
        <f t="shared" si="9"/>
        <v>0</v>
      </c>
      <c r="M84" s="503">
        <f t="shared" si="10"/>
        <v>0</v>
      </c>
    </row>
    <row r="85" spans="1:13" ht="17.25" customHeight="1">
      <c r="A85" s="499" t="s">
        <v>347</v>
      </c>
      <c r="B85" s="500">
        <v>0</v>
      </c>
      <c r="C85" s="500">
        <v>0</v>
      </c>
      <c r="D85" s="500">
        <v>0</v>
      </c>
      <c r="E85" s="500">
        <v>0</v>
      </c>
      <c r="F85" s="501">
        <v>0</v>
      </c>
      <c r="H85" s="499" t="s">
        <v>347</v>
      </c>
      <c r="I85" s="502">
        <f t="shared" si="6"/>
        <v>0</v>
      </c>
      <c r="J85" s="502">
        <f t="shared" si="7"/>
        <v>0</v>
      </c>
      <c r="K85" s="502">
        <f t="shared" si="8"/>
        <v>0</v>
      </c>
      <c r="L85" s="502">
        <f t="shared" si="9"/>
        <v>0</v>
      </c>
      <c r="M85" s="503">
        <f t="shared" si="10"/>
        <v>0</v>
      </c>
    </row>
    <row r="86" spans="1:13" ht="30" customHeight="1">
      <c r="A86" s="499" t="s">
        <v>348</v>
      </c>
      <c r="B86" s="500">
        <v>33</v>
      </c>
      <c r="C86" s="500">
        <v>41</v>
      </c>
      <c r="D86" s="500">
        <v>20</v>
      </c>
      <c r="E86" s="500">
        <v>35</v>
      </c>
      <c r="F86" s="501">
        <v>24</v>
      </c>
      <c r="H86" s="499" t="s">
        <v>348</v>
      </c>
      <c r="I86" s="502">
        <f t="shared" si="6"/>
        <v>0.33</v>
      </c>
      <c r="J86" s="502">
        <f t="shared" si="7"/>
        <v>0.35344827586206895</v>
      </c>
      <c r="K86" s="502">
        <f t="shared" si="8"/>
        <v>0.29411764705882354</v>
      </c>
      <c r="L86" s="502">
        <f t="shared" si="9"/>
        <v>0.28925619834710742</v>
      </c>
      <c r="M86" s="503">
        <f t="shared" si="10"/>
        <v>0.30379746835443039</v>
      </c>
    </row>
    <row r="87" spans="1:13" ht="15.75" thickBot="1">
      <c r="A87" s="505" t="s">
        <v>22</v>
      </c>
      <c r="B87" s="506">
        <v>100</v>
      </c>
      <c r="C87" s="506">
        <v>116</v>
      </c>
      <c r="D87" s="506">
        <v>68</v>
      </c>
      <c r="E87" s="506">
        <v>121</v>
      </c>
      <c r="F87" s="507">
        <v>79</v>
      </c>
      <c r="H87" s="505" t="s">
        <v>22</v>
      </c>
      <c r="I87" s="508">
        <f t="shared" si="6"/>
        <v>1</v>
      </c>
      <c r="J87" s="508">
        <f t="shared" si="7"/>
        <v>1</v>
      </c>
      <c r="K87" s="508">
        <f t="shared" si="8"/>
        <v>1</v>
      </c>
      <c r="L87" s="508">
        <f t="shared" si="9"/>
        <v>1</v>
      </c>
      <c r="M87" s="509">
        <f t="shared" si="10"/>
        <v>1</v>
      </c>
    </row>
    <row r="88" spans="1:13" ht="45" customHeight="1" thickBot="1">
      <c r="A88" s="870" t="s">
        <v>359</v>
      </c>
      <c r="B88" s="871"/>
      <c r="C88" s="871"/>
      <c r="D88" s="871"/>
      <c r="E88" s="871"/>
      <c r="F88" s="871"/>
    </row>
    <row r="89" spans="1:13" ht="45" customHeight="1">
      <c r="A89" s="495"/>
      <c r="B89" s="875" t="s">
        <v>355</v>
      </c>
      <c r="C89" s="873"/>
      <c r="D89" s="873"/>
      <c r="E89" s="873"/>
      <c r="F89" s="874"/>
      <c r="H89" s="495"/>
      <c r="I89" s="875" t="s">
        <v>355</v>
      </c>
      <c r="J89" s="873"/>
      <c r="K89" s="873"/>
      <c r="L89" s="873"/>
      <c r="M89" s="874"/>
    </row>
    <row r="90" spans="1:13" ht="45" customHeight="1">
      <c r="A90" s="496" t="s">
        <v>326</v>
      </c>
      <c r="B90" s="497">
        <v>2018</v>
      </c>
      <c r="C90" s="497">
        <v>2019</v>
      </c>
      <c r="D90" s="497">
        <v>2020</v>
      </c>
      <c r="E90" s="497">
        <v>2021</v>
      </c>
      <c r="F90" s="498">
        <v>2022</v>
      </c>
      <c r="H90" s="496" t="s">
        <v>326</v>
      </c>
      <c r="I90" s="497">
        <v>2018</v>
      </c>
      <c r="J90" s="497">
        <v>2019</v>
      </c>
      <c r="K90" s="497">
        <v>2020</v>
      </c>
      <c r="L90" s="497">
        <v>2021</v>
      </c>
      <c r="M90" s="498">
        <v>2022</v>
      </c>
    </row>
    <row r="91" spans="1:13" ht="45" customHeight="1">
      <c r="A91" s="499" t="s">
        <v>327</v>
      </c>
      <c r="B91" s="500">
        <v>0</v>
      </c>
      <c r="C91" s="500">
        <v>1</v>
      </c>
      <c r="D91" s="500">
        <v>0</v>
      </c>
      <c r="E91" s="500">
        <v>1</v>
      </c>
      <c r="F91" s="501">
        <v>3</v>
      </c>
      <c r="H91" s="499" t="s">
        <v>327</v>
      </c>
      <c r="I91" s="502">
        <f t="shared" ref="I91:I113" si="11">B91/B$113</f>
        <v>0</v>
      </c>
      <c r="J91" s="502">
        <f t="shared" ref="J91:J113" si="12">C91/C$113</f>
        <v>6.993006993006993E-3</v>
      </c>
      <c r="K91" s="502">
        <f t="shared" ref="K91:K113" si="13">D91/D$113</f>
        <v>0</v>
      </c>
      <c r="L91" s="502">
        <f t="shared" ref="L91:L113" si="14">E91/E$113</f>
        <v>8.2644628099173556E-3</v>
      </c>
      <c r="M91" s="503">
        <f t="shared" ref="M91:M113" si="15">F91/F$113</f>
        <v>2.7272727272727271E-2</v>
      </c>
    </row>
    <row r="92" spans="1:13" ht="45" customHeight="1">
      <c r="A92" s="499" t="s">
        <v>328</v>
      </c>
      <c r="B92" s="500">
        <v>3</v>
      </c>
      <c r="C92" s="500">
        <v>1</v>
      </c>
      <c r="D92" s="500">
        <v>2</v>
      </c>
      <c r="E92" s="500">
        <v>0</v>
      </c>
      <c r="F92" s="501">
        <v>0</v>
      </c>
      <c r="H92" s="499" t="s">
        <v>328</v>
      </c>
      <c r="I92" s="502">
        <f t="shared" si="11"/>
        <v>2.1276595744680851E-2</v>
      </c>
      <c r="J92" s="502">
        <f t="shared" si="12"/>
        <v>6.993006993006993E-3</v>
      </c>
      <c r="K92" s="502">
        <f t="shared" si="13"/>
        <v>1.9607843137254902E-2</v>
      </c>
      <c r="L92" s="502">
        <f t="shared" si="14"/>
        <v>0</v>
      </c>
      <c r="M92" s="503">
        <f t="shared" si="15"/>
        <v>0</v>
      </c>
    </row>
    <row r="93" spans="1:13" ht="45" customHeight="1">
      <c r="A93" s="499" t="s">
        <v>329</v>
      </c>
      <c r="B93" s="500">
        <v>27</v>
      </c>
      <c r="C93" s="500">
        <v>30</v>
      </c>
      <c r="D93" s="500">
        <v>16</v>
      </c>
      <c r="E93" s="500">
        <v>27</v>
      </c>
      <c r="F93" s="501">
        <v>21</v>
      </c>
      <c r="H93" s="499" t="s">
        <v>329</v>
      </c>
      <c r="I93" s="502">
        <f t="shared" si="11"/>
        <v>0.19148936170212766</v>
      </c>
      <c r="J93" s="502">
        <f t="shared" si="12"/>
        <v>0.20979020979020979</v>
      </c>
      <c r="K93" s="502">
        <f t="shared" si="13"/>
        <v>0.15686274509803921</v>
      </c>
      <c r="L93" s="502">
        <f t="shared" si="14"/>
        <v>0.2231404958677686</v>
      </c>
      <c r="M93" s="503">
        <f t="shared" si="15"/>
        <v>0.19090909090909092</v>
      </c>
    </row>
    <row r="94" spans="1:13" ht="45" customHeight="1">
      <c r="A94" s="499" t="s">
        <v>330</v>
      </c>
      <c r="B94" s="500">
        <v>1</v>
      </c>
      <c r="C94" s="500">
        <v>1</v>
      </c>
      <c r="D94" s="500">
        <v>1</v>
      </c>
      <c r="E94" s="500">
        <v>2</v>
      </c>
      <c r="F94" s="501">
        <v>0</v>
      </c>
      <c r="H94" s="499" t="s">
        <v>330</v>
      </c>
      <c r="I94" s="502">
        <f t="shared" si="11"/>
        <v>7.0921985815602835E-3</v>
      </c>
      <c r="J94" s="502">
        <f t="shared" si="12"/>
        <v>6.993006993006993E-3</v>
      </c>
      <c r="K94" s="502">
        <f t="shared" si="13"/>
        <v>9.8039215686274508E-3</v>
      </c>
      <c r="L94" s="502">
        <f t="shared" si="14"/>
        <v>1.6528925619834711E-2</v>
      </c>
      <c r="M94" s="503">
        <f t="shared" si="15"/>
        <v>0</v>
      </c>
    </row>
    <row r="95" spans="1:13" ht="45" customHeight="1">
      <c r="A95" s="499" t="s">
        <v>331</v>
      </c>
      <c r="B95" s="500">
        <v>7</v>
      </c>
      <c r="C95" s="500">
        <v>11</v>
      </c>
      <c r="D95" s="500">
        <v>5</v>
      </c>
      <c r="E95" s="500">
        <v>4</v>
      </c>
      <c r="F95" s="501">
        <v>2</v>
      </c>
      <c r="H95" s="499" t="s">
        <v>331</v>
      </c>
      <c r="I95" s="502">
        <f t="shared" si="11"/>
        <v>4.9645390070921988E-2</v>
      </c>
      <c r="J95" s="502">
        <f t="shared" si="12"/>
        <v>7.6923076923076927E-2</v>
      </c>
      <c r="K95" s="502">
        <f t="shared" si="13"/>
        <v>4.9019607843137254E-2</v>
      </c>
      <c r="L95" s="502">
        <f t="shared" si="14"/>
        <v>3.3057851239669422E-2</v>
      </c>
      <c r="M95" s="503">
        <f t="shared" si="15"/>
        <v>1.8181818181818181E-2</v>
      </c>
    </row>
    <row r="96" spans="1:13" ht="45" customHeight="1">
      <c r="A96" s="499" t="s">
        <v>332</v>
      </c>
      <c r="B96" s="500">
        <v>27</v>
      </c>
      <c r="C96" s="500">
        <v>21</v>
      </c>
      <c r="D96" s="500">
        <v>15</v>
      </c>
      <c r="E96" s="500">
        <v>27</v>
      </c>
      <c r="F96" s="501">
        <v>26</v>
      </c>
      <c r="H96" s="499" t="s">
        <v>332</v>
      </c>
      <c r="I96" s="502">
        <f t="shared" si="11"/>
        <v>0.19148936170212766</v>
      </c>
      <c r="J96" s="502">
        <f t="shared" si="12"/>
        <v>0.14685314685314685</v>
      </c>
      <c r="K96" s="502">
        <f t="shared" si="13"/>
        <v>0.14705882352941177</v>
      </c>
      <c r="L96" s="502">
        <f t="shared" si="14"/>
        <v>0.2231404958677686</v>
      </c>
      <c r="M96" s="510">
        <f t="shared" si="15"/>
        <v>0.23636363636363636</v>
      </c>
    </row>
    <row r="97" spans="1:13" ht="45" customHeight="1">
      <c r="A97" s="499" t="s">
        <v>333</v>
      </c>
      <c r="B97" s="500">
        <v>4</v>
      </c>
      <c r="C97" s="500">
        <v>13</v>
      </c>
      <c r="D97" s="500">
        <v>10</v>
      </c>
      <c r="E97" s="500">
        <v>5</v>
      </c>
      <c r="F97" s="501">
        <v>9</v>
      </c>
      <c r="H97" s="499" t="s">
        <v>333</v>
      </c>
      <c r="I97" s="502">
        <f t="shared" si="11"/>
        <v>2.8368794326241134E-2</v>
      </c>
      <c r="J97" s="502">
        <f t="shared" si="12"/>
        <v>9.0909090909090912E-2</v>
      </c>
      <c r="K97" s="502">
        <f t="shared" si="13"/>
        <v>9.8039215686274508E-2</v>
      </c>
      <c r="L97" s="502">
        <f t="shared" si="14"/>
        <v>4.1322314049586778E-2</v>
      </c>
      <c r="M97" s="503">
        <f t="shared" si="15"/>
        <v>8.1818181818181818E-2</v>
      </c>
    </row>
    <row r="98" spans="1:13" ht="45" customHeight="1">
      <c r="A98" s="499" t="s">
        <v>334</v>
      </c>
      <c r="B98" s="500">
        <v>17</v>
      </c>
      <c r="C98" s="500">
        <v>14</v>
      </c>
      <c r="D98" s="500">
        <v>13</v>
      </c>
      <c r="E98" s="500">
        <v>17</v>
      </c>
      <c r="F98" s="501">
        <v>16</v>
      </c>
      <c r="H98" s="499" t="s">
        <v>334</v>
      </c>
      <c r="I98" s="502">
        <f t="shared" si="11"/>
        <v>0.12056737588652482</v>
      </c>
      <c r="J98" s="502">
        <f t="shared" si="12"/>
        <v>9.7902097902097904E-2</v>
      </c>
      <c r="K98" s="502">
        <f t="shared" si="13"/>
        <v>0.12745098039215685</v>
      </c>
      <c r="L98" s="502">
        <f t="shared" si="14"/>
        <v>0.14049586776859505</v>
      </c>
      <c r="M98" s="503">
        <f t="shared" si="15"/>
        <v>0.14545454545454545</v>
      </c>
    </row>
    <row r="99" spans="1:13" ht="45" customHeight="1">
      <c r="A99" s="499" t="s">
        <v>335</v>
      </c>
      <c r="B99" s="500">
        <v>4</v>
      </c>
      <c r="C99" s="500">
        <v>1</v>
      </c>
      <c r="D99" s="500">
        <v>1</v>
      </c>
      <c r="E99" s="500">
        <v>0</v>
      </c>
      <c r="F99" s="501">
        <v>4</v>
      </c>
      <c r="H99" s="499" t="s">
        <v>335</v>
      </c>
      <c r="I99" s="502">
        <f t="shared" si="11"/>
        <v>2.8368794326241134E-2</v>
      </c>
      <c r="J99" s="502">
        <f t="shared" si="12"/>
        <v>6.993006993006993E-3</v>
      </c>
      <c r="K99" s="502">
        <f t="shared" si="13"/>
        <v>9.8039215686274508E-3</v>
      </c>
      <c r="L99" s="502">
        <f t="shared" si="14"/>
        <v>0</v>
      </c>
      <c r="M99" s="503">
        <f t="shared" si="15"/>
        <v>3.6363636363636362E-2</v>
      </c>
    </row>
    <row r="100" spans="1:13" ht="45" customHeight="1">
      <c r="A100" s="499" t="s">
        <v>336</v>
      </c>
      <c r="B100" s="500">
        <v>0</v>
      </c>
      <c r="C100" s="500">
        <v>0</v>
      </c>
      <c r="D100" s="500">
        <v>0</v>
      </c>
      <c r="E100" s="500">
        <v>0</v>
      </c>
      <c r="F100" s="501">
        <v>0</v>
      </c>
      <c r="H100" s="499" t="s">
        <v>336</v>
      </c>
      <c r="I100" s="502">
        <f t="shared" si="11"/>
        <v>0</v>
      </c>
      <c r="J100" s="502">
        <f t="shared" si="12"/>
        <v>0</v>
      </c>
      <c r="K100" s="502">
        <f t="shared" si="13"/>
        <v>0</v>
      </c>
      <c r="L100" s="502">
        <f t="shared" si="14"/>
        <v>0</v>
      </c>
      <c r="M100" s="503">
        <f t="shared" si="15"/>
        <v>0</v>
      </c>
    </row>
    <row r="101" spans="1:13" ht="45" customHeight="1">
      <c r="A101" s="499" t="s">
        <v>337</v>
      </c>
      <c r="B101" s="500">
        <v>1</v>
      </c>
      <c r="C101" s="500">
        <v>0</v>
      </c>
      <c r="D101" s="500">
        <v>0</v>
      </c>
      <c r="E101" s="500">
        <v>0</v>
      </c>
      <c r="F101" s="501">
        <v>0</v>
      </c>
      <c r="H101" s="499" t="s">
        <v>337</v>
      </c>
      <c r="I101" s="502">
        <f t="shared" si="11"/>
        <v>7.0921985815602835E-3</v>
      </c>
      <c r="J101" s="502">
        <f t="shared" si="12"/>
        <v>0</v>
      </c>
      <c r="K101" s="502">
        <f t="shared" si="13"/>
        <v>0</v>
      </c>
      <c r="L101" s="502">
        <f t="shared" si="14"/>
        <v>0</v>
      </c>
      <c r="M101" s="503">
        <f t="shared" si="15"/>
        <v>0</v>
      </c>
    </row>
    <row r="102" spans="1:13" ht="45" customHeight="1">
      <c r="A102" s="499" t="s">
        <v>338</v>
      </c>
      <c r="B102" s="500">
        <v>0</v>
      </c>
      <c r="C102" s="500">
        <v>2</v>
      </c>
      <c r="D102" s="500">
        <v>0</v>
      </c>
      <c r="E102" s="500">
        <v>1</v>
      </c>
      <c r="F102" s="501">
        <v>1</v>
      </c>
      <c r="H102" s="499" t="s">
        <v>338</v>
      </c>
      <c r="I102" s="502">
        <f t="shared" si="11"/>
        <v>0</v>
      </c>
      <c r="J102" s="502">
        <f t="shared" si="12"/>
        <v>1.3986013986013986E-2</v>
      </c>
      <c r="K102" s="502">
        <f t="shared" si="13"/>
        <v>0</v>
      </c>
      <c r="L102" s="502">
        <f t="shared" si="14"/>
        <v>8.2644628099173556E-3</v>
      </c>
      <c r="M102" s="503">
        <f t="shared" si="15"/>
        <v>9.0909090909090905E-3</v>
      </c>
    </row>
    <row r="103" spans="1:13" ht="45" customHeight="1">
      <c r="A103" s="499" t="s">
        <v>339</v>
      </c>
      <c r="B103" s="500">
        <v>0</v>
      </c>
      <c r="C103" s="500">
        <v>4</v>
      </c>
      <c r="D103" s="500">
        <v>1</v>
      </c>
      <c r="E103" s="500">
        <v>0</v>
      </c>
      <c r="F103" s="501">
        <v>1</v>
      </c>
      <c r="H103" s="499" t="s">
        <v>339</v>
      </c>
      <c r="I103" s="502">
        <f t="shared" si="11"/>
        <v>0</v>
      </c>
      <c r="J103" s="502">
        <f t="shared" si="12"/>
        <v>2.7972027972027972E-2</v>
      </c>
      <c r="K103" s="502">
        <f t="shared" si="13"/>
        <v>9.8039215686274508E-3</v>
      </c>
      <c r="L103" s="502">
        <f t="shared" si="14"/>
        <v>0</v>
      </c>
      <c r="M103" s="503">
        <f t="shared" si="15"/>
        <v>9.0909090909090905E-3</v>
      </c>
    </row>
    <row r="104" spans="1:13" ht="45" customHeight="1">
      <c r="A104" s="499" t="s">
        <v>340</v>
      </c>
      <c r="B104" s="500">
        <v>10</v>
      </c>
      <c r="C104" s="500">
        <v>5</v>
      </c>
      <c r="D104" s="500">
        <v>0</v>
      </c>
      <c r="E104" s="500">
        <v>4</v>
      </c>
      <c r="F104" s="501">
        <v>1</v>
      </c>
      <c r="H104" s="499" t="s">
        <v>340</v>
      </c>
      <c r="I104" s="502">
        <f t="shared" si="11"/>
        <v>7.0921985815602842E-2</v>
      </c>
      <c r="J104" s="502">
        <f t="shared" si="12"/>
        <v>3.4965034965034968E-2</v>
      </c>
      <c r="K104" s="502">
        <f t="shared" si="13"/>
        <v>0</v>
      </c>
      <c r="L104" s="502">
        <f t="shared" si="14"/>
        <v>3.3057851239669422E-2</v>
      </c>
      <c r="M104" s="503">
        <f t="shared" si="15"/>
        <v>9.0909090909090905E-3</v>
      </c>
    </row>
    <row r="105" spans="1:13" ht="45" customHeight="1">
      <c r="A105" s="499" t="s">
        <v>341</v>
      </c>
      <c r="B105" s="500">
        <v>1</v>
      </c>
      <c r="C105" s="500">
        <v>0</v>
      </c>
      <c r="D105" s="500">
        <v>0</v>
      </c>
      <c r="E105" s="500">
        <v>1</v>
      </c>
      <c r="F105" s="501">
        <v>0</v>
      </c>
      <c r="H105" s="499" t="s">
        <v>341</v>
      </c>
      <c r="I105" s="502">
        <f t="shared" si="11"/>
        <v>7.0921985815602835E-3</v>
      </c>
      <c r="J105" s="502">
        <f t="shared" si="12"/>
        <v>0</v>
      </c>
      <c r="K105" s="502">
        <f t="shared" si="13"/>
        <v>0</v>
      </c>
      <c r="L105" s="502">
        <f t="shared" si="14"/>
        <v>8.2644628099173556E-3</v>
      </c>
      <c r="M105" s="503">
        <f t="shared" si="15"/>
        <v>0</v>
      </c>
    </row>
    <row r="106" spans="1:13" ht="45" customHeight="1">
      <c r="A106" s="499" t="s">
        <v>342</v>
      </c>
      <c r="B106" s="500">
        <v>0</v>
      </c>
      <c r="C106" s="500">
        <v>0</v>
      </c>
      <c r="D106" s="500">
        <v>0</v>
      </c>
      <c r="E106" s="500">
        <v>0</v>
      </c>
      <c r="F106" s="501">
        <v>0</v>
      </c>
      <c r="H106" s="499" t="s">
        <v>342</v>
      </c>
      <c r="I106" s="502">
        <f t="shared" si="11"/>
        <v>0</v>
      </c>
      <c r="J106" s="502">
        <f t="shared" si="12"/>
        <v>0</v>
      </c>
      <c r="K106" s="502">
        <f t="shared" si="13"/>
        <v>0</v>
      </c>
      <c r="L106" s="502">
        <f t="shared" si="14"/>
        <v>0</v>
      </c>
      <c r="M106" s="503">
        <f t="shared" si="15"/>
        <v>0</v>
      </c>
    </row>
    <row r="107" spans="1:13" ht="45" customHeight="1">
      <c r="A107" s="499" t="s">
        <v>343</v>
      </c>
      <c r="B107" s="500">
        <v>2</v>
      </c>
      <c r="C107" s="500">
        <v>1</v>
      </c>
      <c r="D107" s="500">
        <v>1</v>
      </c>
      <c r="E107" s="500">
        <v>0</v>
      </c>
      <c r="F107" s="501">
        <v>0</v>
      </c>
      <c r="H107" s="499" t="s">
        <v>343</v>
      </c>
      <c r="I107" s="502">
        <f t="shared" si="11"/>
        <v>1.4184397163120567E-2</v>
      </c>
      <c r="J107" s="502">
        <f t="shared" si="12"/>
        <v>6.993006993006993E-3</v>
      </c>
      <c r="K107" s="502">
        <f t="shared" si="13"/>
        <v>9.8039215686274508E-3</v>
      </c>
      <c r="L107" s="502">
        <f t="shared" si="14"/>
        <v>0</v>
      </c>
      <c r="M107" s="503">
        <f t="shared" si="15"/>
        <v>0</v>
      </c>
    </row>
    <row r="108" spans="1:13" ht="45" customHeight="1">
      <c r="A108" s="499" t="s">
        <v>344</v>
      </c>
      <c r="B108" s="500">
        <v>1</v>
      </c>
      <c r="C108" s="500">
        <v>2</v>
      </c>
      <c r="D108" s="500">
        <v>0</v>
      </c>
      <c r="E108" s="500">
        <v>1</v>
      </c>
      <c r="F108" s="501">
        <v>0</v>
      </c>
      <c r="H108" s="499" t="s">
        <v>344</v>
      </c>
      <c r="I108" s="502">
        <f t="shared" si="11"/>
        <v>7.0921985815602835E-3</v>
      </c>
      <c r="J108" s="502">
        <f t="shared" si="12"/>
        <v>1.3986013986013986E-2</v>
      </c>
      <c r="K108" s="502">
        <f t="shared" si="13"/>
        <v>0</v>
      </c>
      <c r="L108" s="502">
        <f t="shared" si="14"/>
        <v>8.2644628099173556E-3</v>
      </c>
      <c r="M108" s="503">
        <f t="shared" si="15"/>
        <v>0</v>
      </c>
    </row>
    <row r="109" spans="1:13" ht="45" customHeight="1">
      <c r="A109" s="499" t="s">
        <v>345</v>
      </c>
      <c r="B109" s="500">
        <v>0</v>
      </c>
      <c r="C109" s="500">
        <v>0</v>
      </c>
      <c r="D109" s="500">
        <v>2</v>
      </c>
      <c r="E109" s="500">
        <v>0</v>
      </c>
      <c r="F109" s="501">
        <v>3</v>
      </c>
      <c r="H109" s="499" t="s">
        <v>345</v>
      </c>
      <c r="I109" s="502">
        <f t="shared" si="11"/>
        <v>0</v>
      </c>
      <c r="J109" s="502">
        <f t="shared" si="12"/>
        <v>0</v>
      </c>
      <c r="K109" s="502">
        <f t="shared" si="13"/>
        <v>1.9607843137254902E-2</v>
      </c>
      <c r="L109" s="502">
        <f t="shared" si="14"/>
        <v>0</v>
      </c>
      <c r="M109" s="503">
        <f t="shared" si="15"/>
        <v>2.7272727272727271E-2</v>
      </c>
    </row>
    <row r="110" spans="1:13" ht="45" customHeight="1">
      <c r="A110" s="499" t="s">
        <v>346</v>
      </c>
      <c r="B110" s="500">
        <v>0</v>
      </c>
      <c r="C110" s="500">
        <v>0</v>
      </c>
      <c r="D110" s="500">
        <v>0</v>
      </c>
      <c r="E110" s="500">
        <v>0</v>
      </c>
      <c r="F110" s="501">
        <v>0</v>
      </c>
      <c r="H110" s="499" t="s">
        <v>346</v>
      </c>
      <c r="I110" s="502">
        <f t="shared" si="11"/>
        <v>0</v>
      </c>
      <c r="J110" s="502">
        <f t="shared" si="12"/>
        <v>0</v>
      </c>
      <c r="K110" s="502">
        <f t="shared" si="13"/>
        <v>0</v>
      </c>
      <c r="L110" s="502">
        <f t="shared" si="14"/>
        <v>0</v>
      </c>
      <c r="M110" s="503">
        <f t="shared" si="15"/>
        <v>0</v>
      </c>
    </row>
    <row r="111" spans="1:13" ht="17.25" customHeight="1">
      <c r="A111" s="499" t="s">
        <v>347</v>
      </c>
      <c r="B111" s="500">
        <v>0</v>
      </c>
      <c r="C111" s="500">
        <v>0</v>
      </c>
      <c r="D111" s="500">
        <v>0</v>
      </c>
      <c r="E111" s="500">
        <v>0</v>
      </c>
      <c r="F111" s="501">
        <v>0</v>
      </c>
      <c r="H111" s="499" t="s">
        <v>347</v>
      </c>
      <c r="I111" s="502">
        <f t="shared" si="11"/>
        <v>0</v>
      </c>
      <c r="J111" s="502">
        <f t="shared" si="12"/>
        <v>0</v>
      </c>
      <c r="K111" s="502">
        <f t="shared" si="13"/>
        <v>0</v>
      </c>
      <c r="L111" s="502">
        <f t="shared" si="14"/>
        <v>0</v>
      </c>
      <c r="M111" s="503">
        <f t="shared" si="15"/>
        <v>0</v>
      </c>
    </row>
    <row r="112" spans="1:13" ht="30" customHeight="1">
      <c r="A112" s="499" t="s">
        <v>348</v>
      </c>
      <c r="B112" s="500">
        <v>36</v>
      </c>
      <c r="C112" s="500">
        <v>36</v>
      </c>
      <c r="D112" s="500">
        <v>35</v>
      </c>
      <c r="E112" s="500">
        <v>31</v>
      </c>
      <c r="F112" s="501">
        <v>23</v>
      </c>
      <c r="H112" s="499" t="s">
        <v>348</v>
      </c>
      <c r="I112" s="502">
        <f t="shared" si="11"/>
        <v>0.25531914893617019</v>
      </c>
      <c r="J112" s="502">
        <f t="shared" si="12"/>
        <v>0.25174825174825177</v>
      </c>
      <c r="K112" s="502">
        <f t="shared" si="13"/>
        <v>0.34313725490196079</v>
      </c>
      <c r="L112" s="502">
        <f t="shared" si="14"/>
        <v>0.256198347107438</v>
      </c>
      <c r="M112" s="503">
        <f t="shared" si="15"/>
        <v>0.20909090909090908</v>
      </c>
    </row>
    <row r="113" spans="1:13" ht="15.75" thickBot="1">
      <c r="A113" s="505" t="s">
        <v>22</v>
      </c>
      <c r="B113" s="506">
        <v>141</v>
      </c>
      <c r="C113" s="506">
        <v>143</v>
      </c>
      <c r="D113" s="506">
        <v>102</v>
      </c>
      <c r="E113" s="506">
        <v>121</v>
      </c>
      <c r="F113" s="507">
        <v>110</v>
      </c>
      <c r="H113" s="505" t="s">
        <v>22</v>
      </c>
      <c r="I113" s="508">
        <f t="shared" si="11"/>
        <v>1</v>
      </c>
      <c r="J113" s="508">
        <f t="shared" si="12"/>
        <v>1</v>
      </c>
      <c r="K113" s="508">
        <f t="shared" si="13"/>
        <v>1</v>
      </c>
      <c r="L113" s="508">
        <f t="shared" si="14"/>
        <v>1</v>
      </c>
      <c r="M113" s="509">
        <f t="shared" si="15"/>
        <v>1</v>
      </c>
    </row>
    <row r="114" spans="1:13" ht="45" customHeight="1" thickBot="1">
      <c r="A114" s="870" t="s">
        <v>360</v>
      </c>
      <c r="B114" s="871"/>
      <c r="C114" s="871"/>
      <c r="D114" s="871"/>
      <c r="E114" s="871"/>
      <c r="F114" s="871"/>
    </row>
    <row r="115" spans="1:13" ht="45" customHeight="1">
      <c r="A115" s="495"/>
      <c r="B115" s="872" t="s">
        <v>355</v>
      </c>
      <c r="C115" s="873"/>
      <c r="D115" s="873"/>
      <c r="E115" s="873"/>
      <c r="F115" s="874"/>
      <c r="H115" s="495"/>
      <c r="I115" s="875" t="s">
        <v>355</v>
      </c>
      <c r="J115" s="873"/>
      <c r="K115" s="873"/>
      <c r="L115" s="873"/>
      <c r="M115" s="874"/>
    </row>
    <row r="116" spans="1:13" ht="45" customHeight="1">
      <c r="A116" s="496" t="s">
        <v>326</v>
      </c>
      <c r="B116" s="511">
        <v>2018</v>
      </c>
      <c r="C116" s="497">
        <v>2019</v>
      </c>
      <c r="D116" s="497">
        <v>2020</v>
      </c>
      <c r="E116" s="497">
        <v>2021</v>
      </c>
      <c r="F116" s="498">
        <v>2022</v>
      </c>
      <c r="H116" s="496" t="s">
        <v>326</v>
      </c>
      <c r="I116" s="497">
        <v>2018</v>
      </c>
      <c r="J116" s="497">
        <v>2019</v>
      </c>
      <c r="K116" s="497">
        <v>2020</v>
      </c>
      <c r="L116" s="497">
        <v>2021</v>
      </c>
      <c r="M116" s="498">
        <v>2022</v>
      </c>
    </row>
    <row r="117" spans="1:13" ht="45" customHeight="1">
      <c r="A117" s="499" t="s">
        <v>327</v>
      </c>
      <c r="B117" s="512">
        <f>B65+B91</f>
        <v>6</v>
      </c>
      <c r="C117" s="513">
        <f t="shared" ref="C117:F117" si="16">C65+C91</f>
        <v>7</v>
      </c>
      <c r="D117" s="513">
        <f t="shared" si="16"/>
        <v>7</v>
      </c>
      <c r="E117" s="513">
        <f t="shared" si="16"/>
        <v>8</v>
      </c>
      <c r="F117" s="514">
        <f t="shared" si="16"/>
        <v>9</v>
      </c>
      <c r="H117" s="499" t="s">
        <v>327</v>
      </c>
      <c r="I117" s="502">
        <f t="shared" ref="I117:I139" si="17">B117/B$139</f>
        <v>2.4896265560165973E-2</v>
      </c>
      <c r="J117" s="502">
        <f t="shared" ref="J117:J139" si="18">C117/C$139</f>
        <v>2.7027027027027029E-2</v>
      </c>
      <c r="K117" s="502">
        <f t="shared" ref="K117:K139" si="19">D117/D$139</f>
        <v>4.1176470588235294E-2</v>
      </c>
      <c r="L117" s="502">
        <f t="shared" ref="L117:L139" si="20">E117/E$139</f>
        <v>3.3057851239669422E-2</v>
      </c>
      <c r="M117" s="503">
        <f t="shared" ref="M117:M139" si="21">F117/F$139</f>
        <v>4.7619047619047616E-2</v>
      </c>
    </row>
    <row r="118" spans="1:13" ht="45" customHeight="1">
      <c r="A118" s="499" t="s">
        <v>328</v>
      </c>
      <c r="B118" s="512">
        <f t="shared" ref="B118:F133" si="22">B66+B92</f>
        <v>3</v>
      </c>
      <c r="C118" s="513">
        <f t="shared" si="22"/>
        <v>1</v>
      </c>
      <c r="D118" s="513">
        <f t="shared" si="22"/>
        <v>2</v>
      </c>
      <c r="E118" s="513">
        <f t="shared" si="22"/>
        <v>0</v>
      </c>
      <c r="F118" s="514">
        <f t="shared" si="22"/>
        <v>0</v>
      </c>
      <c r="H118" s="499" t="s">
        <v>328</v>
      </c>
      <c r="I118" s="502">
        <f t="shared" si="17"/>
        <v>1.2448132780082987E-2</v>
      </c>
      <c r="J118" s="502">
        <f t="shared" si="18"/>
        <v>3.8610038610038611E-3</v>
      </c>
      <c r="K118" s="502">
        <f t="shared" si="19"/>
        <v>1.1764705882352941E-2</v>
      </c>
      <c r="L118" s="502">
        <f t="shared" si="20"/>
        <v>0</v>
      </c>
      <c r="M118" s="503">
        <f t="shared" si="21"/>
        <v>0</v>
      </c>
    </row>
    <row r="119" spans="1:13" ht="45" customHeight="1">
      <c r="A119" s="499" t="s">
        <v>329</v>
      </c>
      <c r="B119" s="512">
        <f t="shared" si="22"/>
        <v>42</v>
      </c>
      <c r="C119" s="513">
        <f t="shared" si="22"/>
        <v>46</v>
      </c>
      <c r="D119" s="513">
        <f t="shared" si="22"/>
        <v>27</v>
      </c>
      <c r="E119" s="513">
        <f t="shared" si="22"/>
        <v>51</v>
      </c>
      <c r="F119" s="514">
        <f t="shared" si="22"/>
        <v>38</v>
      </c>
      <c r="H119" s="499" t="s">
        <v>329</v>
      </c>
      <c r="I119" s="502">
        <f t="shared" si="17"/>
        <v>0.17427385892116182</v>
      </c>
      <c r="J119" s="502">
        <f t="shared" si="18"/>
        <v>0.17760617760617761</v>
      </c>
      <c r="K119" s="502">
        <f t="shared" si="19"/>
        <v>0.1588235294117647</v>
      </c>
      <c r="L119" s="502">
        <f t="shared" si="20"/>
        <v>0.21074380165289255</v>
      </c>
      <c r="M119" s="503">
        <f t="shared" si="21"/>
        <v>0.20105820105820105</v>
      </c>
    </row>
    <row r="120" spans="1:13" ht="45" customHeight="1">
      <c r="A120" s="499" t="s">
        <v>330</v>
      </c>
      <c r="B120" s="512">
        <f t="shared" si="22"/>
        <v>1</v>
      </c>
      <c r="C120" s="513">
        <f t="shared" si="22"/>
        <v>1</v>
      </c>
      <c r="D120" s="513">
        <f t="shared" si="22"/>
        <v>1</v>
      </c>
      <c r="E120" s="513">
        <f t="shared" si="22"/>
        <v>2</v>
      </c>
      <c r="F120" s="514">
        <f t="shared" si="22"/>
        <v>0</v>
      </c>
      <c r="H120" s="499" t="s">
        <v>330</v>
      </c>
      <c r="I120" s="502">
        <f t="shared" si="17"/>
        <v>4.1493775933609959E-3</v>
      </c>
      <c r="J120" s="502">
        <f t="shared" si="18"/>
        <v>3.8610038610038611E-3</v>
      </c>
      <c r="K120" s="502">
        <f t="shared" si="19"/>
        <v>5.8823529411764705E-3</v>
      </c>
      <c r="L120" s="502">
        <f t="shared" si="20"/>
        <v>8.2644628099173556E-3</v>
      </c>
      <c r="M120" s="503">
        <f t="shared" si="21"/>
        <v>0</v>
      </c>
    </row>
    <row r="121" spans="1:13" ht="45" customHeight="1">
      <c r="A121" s="499" t="s">
        <v>331</v>
      </c>
      <c r="B121" s="512">
        <f t="shared" si="22"/>
        <v>8</v>
      </c>
      <c r="C121" s="513">
        <f t="shared" si="22"/>
        <v>11</v>
      </c>
      <c r="D121" s="513">
        <f t="shared" si="22"/>
        <v>6</v>
      </c>
      <c r="E121" s="513">
        <f t="shared" si="22"/>
        <v>6</v>
      </c>
      <c r="F121" s="514">
        <f t="shared" si="22"/>
        <v>2</v>
      </c>
      <c r="H121" s="499" t="s">
        <v>331</v>
      </c>
      <c r="I121" s="502">
        <f t="shared" si="17"/>
        <v>3.3195020746887967E-2</v>
      </c>
      <c r="J121" s="502">
        <f t="shared" si="18"/>
        <v>4.2471042471042469E-2</v>
      </c>
      <c r="K121" s="502">
        <f t="shared" si="19"/>
        <v>3.5294117647058823E-2</v>
      </c>
      <c r="L121" s="502">
        <f t="shared" si="20"/>
        <v>2.4793388429752067E-2</v>
      </c>
      <c r="M121" s="503">
        <f t="shared" si="21"/>
        <v>1.0582010582010581E-2</v>
      </c>
    </row>
    <row r="122" spans="1:13" ht="45" customHeight="1">
      <c r="A122" s="499" t="s">
        <v>332</v>
      </c>
      <c r="B122" s="512">
        <f t="shared" si="22"/>
        <v>27</v>
      </c>
      <c r="C122" s="513">
        <f t="shared" si="22"/>
        <v>21</v>
      </c>
      <c r="D122" s="513">
        <f t="shared" si="22"/>
        <v>16</v>
      </c>
      <c r="E122" s="513">
        <f t="shared" si="22"/>
        <v>27</v>
      </c>
      <c r="F122" s="514">
        <f t="shared" si="22"/>
        <v>27</v>
      </c>
      <c r="H122" s="499" t="s">
        <v>332</v>
      </c>
      <c r="I122" s="502">
        <f t="shared" si="17"/>
        <v>0.11203319502074689</v>
      </c>
      <c r="J122" s="502">
        <f t="shared" si="18"/>
        <v>8.1081081081081086E-2</v>
      </c>
      <c r="K122" s="502">
        <f t="shared" si="19"/>
        <v>9.4117647058823528E-2</v>
      </c>
      <c r="L122" s="502">
        <f t="shared" si="20"/>
        <v>0.1115702479338843</v>
      </c>
      <c r="M122" s="503">
        <f t="shared" si="21"/>
        <v>0.14285714285714285</v>
      </c>
    </row>
    <row r="123" spans="1:13" ht="45" customHeight="1">
      <c r="A123" s="499" t="s">
        <v>333</v>
      </c>
      <c r="B123" s="512">
        <f t="shared" si="22"/>
        <v>15</v>
      </c>
      <c r="C123" s="513">
        <f t="shared" si="22"/>
        <v>24</v>
      </c>
      <c r="D123" s="513">
        <f t="shared" si="22"/>
        <v>18</v>
      </c>
      <c r="E123" s="513">
        <f t="shared" si="22"/>
        <v>21</v>
      </c>
      <c r="F123" s="514">
        <f t="shared" si="22"/>
        <v>17</v>
      </c>
      <c r="H123" s="499" t="s">
        <v>333</v>
      </c>
      <c r="I123" s="502">
        <f t="shared" si="17"/>
        <v>6.2240663900414939E-2</v>
      </c>
      <c r="J123" s="502">
        <f t="shared" si="18"/>
        <v>9.2664092664092659E-2</v>
      </c>
      <c r="K123" s="502">
        <f t="shared" si="19"/>
        <v>0.10588235294117647</v>
      </c>
      <c r="L123" s="502">
        <f t="shared" si="20"/>
        <v>8.6776859504132234E-2</v>
      </c>
      <c r="M123" s="503">
        <f t="shared" si="21"/>
        <v>8.9947089947089942E-2</v>
      </c>
    </row>
    <row r="124" spans="1:13" ht="45" customHeight="1">
      <c r="A124" s="499" t="s">
        <v>334</v>
      </c>
      <c r="B124" s="512">
        <f t="shared" si="22"/>
        <v>20</v>
      </c>
      <c r="C124" s="513">
        <f t="shared" si="22"/>
        <v>15</v>
      </c>
      <c r="D124" s="513">
        <f t="shared" si="22"/>
        <v>14</v>
      </c>
      <c r="E124" s="513">
        <f t="shared" si="22"/>
        <v>18</v>
      </c>
      <c r="F124" s="514">
        <f t="shared" si="22"/>
        <v>16</v>
      </c>
      <c r="H124" s="499" t="s">
        <v>334</v>
      </c>
      <c r="I124" s="502">
        <f t="shared" si="17"/>
        <v>8.2987551867219914E-2</v>
      </c>
      <c r="J124" s="502">
        <f t="shared" si="18"/>
        <v>5.7915057915057917E-2</v>
      </c>
      <c r="K124" s="502">
        <f t="shared" si="19"/>
        <v>8.2352941176470587E-2</v>
      </c>
      <c r="L124" s="502">
        <f t="shared" si="20"/>
        <v>7.43801652892562E-2</v>
      </c>
      <c r="M124" s="503">
        <f t="shared" si="21"/>
        <v>8.4656084656084651E-2</v>
      </c>
    </row>
    <row r="125" spans="1:13" ht="45" customHeight="1">
      <c r="A125" s="499" t="s">
        <v>335</v>
      </c>
      <c r="B125" s="512">
        <f t="shared" si="22"/>
        <v>13</v>
      </c>
      <c r="C125" s="513">
        <f t="shared" si="22"/>
        <v>12</v>
      </c>
      <c r="D125" s="513">
        <f t="shared" si="22"/>
        <v>2</v>
      </c>
      <c r="E125" s="513">
        <f t="shared" si="22"/>
        <v>10</v>
      </c>
      <c r="F125" s="514">
        <f t="shared" si="22"/>
        <v>9</v>
      </c>
      <c r="H125" s="499" t="s">
        <v>335</v>
      </c>
      <c r="I125" s="502">
        <f t="shared" si="17"/>
        <v>5.3941908713692949E-2</v>
      </c>
      <c r="J125" s="502">
        <f t="shared" si="18"/>
        <v>4.633204633204633E-2</v>
      </c>
      <c r="K125" s="502">
        <f t="shared" si="19"/>
        <v>1.1764705882352941E-2</v>
      </c>
      <c r="L125" s="502">
        <f t="shared" si="20"/>
        <v>4.1322314049586778E-2</v>
      </c>
      <c r="M125" s="503">
        <f t="shared" si="21"/>
        <v>4.7619047619047616E-2</v>
      </c>
    </row>
    <row r="126" spans="1:13" ht="45" customHeight="1">
      <c r="A126" s="499" t="s">
        <v>336</v>
      </c>
      <c r="B126" s="512">
        <f t="shared" si="22"/>
        <v>0</v>
      </c>
      <c r="C126" s="513">
        <f t="shared" si="22"/>
        <v>1</v>
      </c>
      <c r="D126" s="513">
        <f t="shared" si="22"/>
        <v>0</v>
      </c>
      <c r="E126" s="513">
        <f t="shared" si="22"/>
        <v>0</v>
      </c>
      <c r="F126" s="514">
        <f t="shared" si="22"/>
        <v>0</v>
      </c>
      <c r="H126" s="499" t="s">
        <v>336</v>
      </c>
      <c r="I126" s="502">
        <f t="shared" si="17"/>
        <v>0</v>
      </c>
      <c r="J126" s="502">
        <f t="shared" si="18"/>
        <v>3.8610038610038611E-3</v>
      </c>
      <c r="K126" s="502">
        <f t="shared" si="19"/>
        <v>0</v>
      </c>
      <c r="L126" s="502">
        <f t="shared" si="20"/>
        <v>0</v>
      </c>
      <c r="M126" s="503">
        <f t="shared" si="21"/>
        <v>0</v>
      </c>
    </row>
    <row r="127" spans="1:13" ht="45" customHeight="1">
      <c r="A127" s="499" t="s">
        <v>337</v>
      </c>
      <c r="B127" s="512">
        <f t="shared" si="22"/>
        <v>1</v>
      </c>
      <c r="C127" s="513">
        <f t="shared" si="22"/>
        <v>0</v>
      </c>
      <c r="D127" s="513">
        <f t="shared" si="22"/>
        <v>0</v>
      </c>
      <c r="E127" s="513">
        <f t="shared" si="22"/>
        <v>0</v>
      </c>
      <c r="F127" s="514">
        <f t="shared" si="22"/>
        <v>0</v>
      </c>
      <c r="H127" s="499" t="s">
        <v>337</v>
      </c>
      <c r="I127" s="502">
        <f t="shared" si="17"/>
        <v>4.1493775933609959E-3</v>
      </c>
      <c r="J127" s="502">
        <f t="shared" si="18"/>
        <v>0</v>
      </c>
      <c r="K127" s="502">
        <f t="shared" si="19"/>
        <v>0</v>
      </c>
      <c r="L127" s="502">
        <f t="shared" si="20"/>
        <v>0</v>
      </c>
      <c r="M127" s="503">
        <f t="shared" si="21"/>
        <v>0</v>
      </c>
    </row>
    <row r="128" spans="1:13" ht="45" customHeight="1">
      <c r="A128" s="499" t="s">
        <v>338</v>
      </c>
      <c r="B128" s="512">
        <f t="shared" si="22"/>
        <v>0</v>
      </c>
      <c r="C128" s="513">
        <f t="shared" si="22"/>
        <v>2</v>
      </c>
      <c r="D128" s="513">
        <f t="shared" si="22"/>
        <v>1</v>
      </c>
      <c r="E128" s="513">
        <f t="shared" si="22"/>
        <v>1</v>
      </c>
      <c r="F128" s="514">
        <f t="shared" si="22"/>
        <v>2</v>
      </c>
      <c r="H128" s="499" t="s">
        <v>338</v>
      </c>
      <c r="I128" s="502">
        <f t="shared" si="17"/>
        <v>0</v>
      </c>
      <c r="J128" s="502">
        <f t="shared" si="18"/>
        <v>7.7220077220077222E-3</v>
      </c>
      <c r="K128" s="502">
        <f t="shared" si="19"/>
        <v>5.8823529411764705E-3</v>
      </c>
      <c r="L128" s="502">
        <f t="shared" si="20"/>
        <v>4.1322314049586778E-3</v>
      </c>
      <c r="M128" s="503">
        <f t="shared" si="21"/>
        <v>1.0582010582010581E-2</v>
      </c>
    </row>
    <row r="129" spans="1:13" ht="45" customHeight="1">
      <c r="A129" s="499" t="s">
        <v>339</v>
      </c>
      <c r="B129" s="512">
        <f t="shared" si="22"/>
        <v>0</v>
      </c>
      <c r="C129" s="513">
        <f t="shared" si="22"/>
        <v>4</v>
      </c>
      <c r="D129" s="513">
        <f t="shared" si="22"/>
        <v>2</v>
      </c>
      <c r="E129" s="513">
        <f t="shared" si="22"/>
        <v>0</v>
      </c>
      <c r="F129" s="514">
        <f t="shared" si="22"/>
        <v>1</v>
      </c>
      <c r="H129" s="499" t="s">
        <v>339</v>
      </c>
      <c r="I129" s="502">
        <f t="shared" si="17"/>
        <v>0</v>
      </c>
      <c r="J129" s="502">
        <f t="shared" si="18"/>
        <v>1.5444015444015444E-2</v>
      </c>
      <c r="K129" s="502">
        <f t="shared" si="19"/>
        <v>1.1764705882352941E-2</v>
      </c>
      <c r="L129" s="502">
        <f t="shared" si="20"/>
        <v>0</v>
      </c>
      <c r="M129" s="503">
        <f t="shared" si="21"/>
        <v>5.2910052910052907E-3</v>
      </c>
    </row>
    <row r="130" spans="1:13" ht="45" customHeight="1">
      <c r="A130" s="499" t="s">
        <v>340</v>
      </c>
      <c r="B130" s="512">
        <f t="shared" si="22"/>
        <v>17</v>
      </c>
      <c r="C130" s="513">
        <f t="shared" si="22"/>
        <v>8</v>
      </c>
      <c r="D130" s="513">
        <f t="shared" si="22"/>
        <v>5</v>
      </c>
      <c r="E130" s="513">
        <f t="shared" si="22"/>
        <v>9</v>
      </c>
      <c r="F130" s="514">
        <f t="shared" si="22"/>
        <v>3</v>
      </c>
      <c r="H130" s="499" t="s">
        <v>340</v>
      </c>
      <c r="I130" s="502">
        <f t="shared" si="17"/>
        <v>7.0539419087136929E-2</v>
      </c>
      <c r="J130" s="502">
        <f t="shared" si="18"/>
        <v>3.0888030888030889E-2</v>
      </c>
      <c r="K130" s="502">
        <f t="shared" si="19"/>
        <v>2.9411764705882353E-2</v>
      </c>
      <c r="L130" s="502">
        <f t="shared" si="20"/>
        <v>3.71900826446281E-2</v>
      </c>
      <c r="M130" s="503">
        <f t="shared" si="21"/>
        <v>1.5873015873015872E-2</v>
      </c>
    </row>
    <row r="131" spans="1:13" ht="45" customHeight="1">
      <c r="A131" s="499" t="s">
        <v>341</v>
      </c>
      <c r="B131" s="512">
        <f t="shared" si="22"/>
        <v>1</v>
      </c>
      <c r="C131" s="513">
        <f t="shared" si="22"/>
        <v>2</v>
      </c>
      <c r="D131" s="513">
        <f t="shared" si="22"/>
        <v>1</v>
      </c>
      <c r="E131" s="513">
        <f t="shared" si="22"/>
        <v>3</v>
      </c>
      <c r="F131" s="514">
        <f t="shared" si="22"/>
        <v>0</v>
      </c>
      <c r="H131" s="499" t="s">
        <v>341</v>
      </c>
      <c r="I131" s="502">
        <f t="shared" si="17"/>
        <v>4.1493775933609959E-3</v>
      </c>
      <c r="J131" s="502">
        <f t="shared" si="18"/>
        <v>7.7220077220077222E-3</v>
      </c>
      <c r="K131" s="502">
        <f t="shared" si="19"/>
        <v>5.8823529411764705E-3</v>
      </c>
      <c r="L131" s="502">
        <f t="shared" si="20"/>
        <v>1.2396694214876033E-2</v>
      </c>
      <c r="M131" s="503">
        <f t="shared" si="21"/>
        <v>0</v>
      </c>
    </row>
    <row r="132" spans="1:13" ht="45" customHeight="1">
      <c r="A132" s="499" t="s">
        <v>342</v>
      </c>
      <c r="B132" s="512">
        <f t="shared" si="22"/>
        <v>0</v>
      </c>
      <c r="C132" s="513">
        <f t="shared" si="22"/>
        <v>0</v>
      </c>
      <c r="D132" s="513">
        <f t="shared" si="22"/>
        <v>0</v>
      </c>
      <c r="E132" s="513">
        <f t="shared" si="22"/>
        <v>2</v>
      </c>
      <c r="F132" s="514">
        <f t="shared" si="22"/>
        <v>0</v>
      </c>
      <c r="H132" s="499" t="s">
        <v>342</v>
      </c>
      <c r="I132" s="502">
        <f t="shared" si="17"/>
        <v>0</v>
      </c>
      <c r="J132" s="502">
        <f t="shared" si="18"/>
        <v>0</v>
      </c>
      <c r="K132" s="502">
        <f t="shared" si="19"/>
        <v>0</v>
      </c>
      <c r="L132" s="502">
        <f t="shared" si="20"/>
        <v>8.2644628099173556E-3</v>
      </c>
      <c r="M132" s="503">
        <f t="shared" si="21"/>
        <v>0</v>
      </c>
    </row>
    <row r="133" spans="1:13" ht="45" customHeight="1">
      <c r="A133" s="499" t="s">
        <v>343</v>
      </c>
      <c r="B133" s="512">
        <f t="shared" si="22"/>
        <v>14</v>
      </c>
      <c r="C133" s="513">
        <f t="shared" si="22"/>
        <v>14</v>
      </c>
      <c r="D133" s="513">
        <f t="shared" si="22"/>
        <v>7</v>
      </c>
      <c r="E133" s="513">
        <f t="shared" si="22"/>
        <v>11</v>
      </c>
      <c r="F133" s="514">
        <f t="shared" si="22"/>
        <v>8</v>
      </c>
      <c r="H133" s="499" t="s">
        <v>343</v>
      </c>
      <c r="I133" s="502">
        <f t="shared" si="17"/>
        <v>5.8091286307053944E-2</v>
      </c>
      <c r="J133" s="502">
        <f t="shared" si="18"/>
        <v>5.4054054054054057E-2</v>
      </c>
      <c r="K133" s="502">
        <f t="shared" si="19"/>
        <v>4.1176470588235294E-2</v>
      </c>
      <c r="L133" s="502">
        <f t="shared" si="20"/>
        <v>4.5454545454545456E-2</v>
      </c>
      <c r="M133" s="503">
        <f t="shared" si="21"/>
        <v>4.2328042328042326E-2</v>
      </c>
    </row>
    <row r="134" spans="1:13" ht="45" customHeight="1">
      <c r="A134" s="499" t="s">
        <v>344</v>
      </c>
      <c r="B134" s="512">
        <f t="shared" ref="B134:F139" si="23">B82+B108</f>
        <v>1</v>
      </c>
      <c r="C134" s="513">
        <f t="shared" si="23"/>
        <v>3</v>
      </c>
      <c r="D134" s="513">
        <f t="shared" si="23"/>
        <v>0</v>
      </c>
      <c r="E134" s="513">
        <f t="shared" si="23"/>
        <v>2</v>
      </c>
      <c r="F134" s="514">
        <f t="shared" si="23"/>
        <v>1</v>
      </c>
      <c r="H134" s="499" t="s">
        <v>344</v>
      </c>
      <c r="I134" s="502">
        <f t="shared" si="17"/>
        <v>4.1493775933609959E-3</v>
      </c>
      <c r="J134" s="502">
        <f t="shared" si="18"/>
        <v>1.1583011583011582E-2</v>
      </c>
      <c r="K134" s="502">
        <f t="shared" si="19"/>
        <v>0</v>
      </c>
      <c r="L134" s="502">
        <f t="shared" si="20"/>
        <v>8.2644628099173556E-3</v>
      </c>
      <c r="M134" s="503">
        <f t="shared" si="21"/>
        <v>5.2910052910052907E-3</v>
      </c>
    </row>
    <row r="135" spans="1:13" ht="45" customHeight="1">
      <c r="A135" s="499" t="s">
        <v>345</v>
      </c>
      <c r="B135" s="512">
        <f t="shared" si="23"/>
        <v>3</v>
      </c>
      <c r="C135" s="513">
        <f t="shared" si="23"/>
        <v>10</v>
      </c>
      <c r="D135" s="513">
        <f t="shared" si="23"/>
        <v>6</v>
      </c>
      <c r="E135" s="513">
        <f t="shared" si="23"/>
        <v>5</v>
      </c>
      <c r="F135" s="514">
        <f t="shared" si="23"/>
        <v>9</v>
      </c>
      <c r="H135" s="499" t="s">
        <v>345</v>
      </c>
      <c r="I135" s="502">
        <f t="shared" si="17"/>
        <v>1.2448132780082987E-2</v>
      </c>
      <c r="J135" s="502">
        <f t="shared" si="18"/>
        <v>3.8610038610038609E-2</v>
      </c>
      <c r="K135" s="502">
        <f t="shared" si="19"/>
        <v>3.5294117647058823E-2</v>
      </c>
      <c r="L135" s="502">
        <f t="shared" si="20"/>
        <v>2.0661157024793389E-2</v>
      </c>
      <c r="M135" s="503">
        <f t="shared" si="21"/>
        <v>4.7619047619047616E-2</v>
      </c>
    </row>
    <row r="136" spans="1:13" ht="45" customHeight="1">
      <c r="A136" s="499" t="s">
        <v>346</v>
      </c>
      <c r="B136" s="512">
        <f t="shared" si="23"/>
        <v>0</v>
      </c>
      <c r="C136" s="513">
        <f t="shared" si="23"/>
        <v>0</v>
      </c>
      <c r="D136" s="513">
        <f t="shared" si="23"/>
        <v>0</v>
      </c>
      <c r="E136" s="513">
        <f t="shared" si="23"/>
        <v>0</v>
      </c>
      <c r="F136" s="514">
        <f t="shared" si="23"/>
        <v>0</v>
      </c>
      <c r="H136" s="499" t="s">
        <v>346</v>
      </c>
      <c r="I136" s="502">
        <f t="shared" si="17"/>
        <v>0</v>
      </c>
      <c r="J136" s="502">
        <f t="shared" si="18"/>
        <v>0</v>
      </c>
      <c r="K136" s="502">
        <f t="shared" si="19"/>
        <v>0</v>
      </c>
      <c r="L136" s="502">
        <f t="shared" si="20"/>
        <v>0</v>
      </c>
      <c r="M136" s="503">
        <f t="shared" si="21"/>
        <v>0</v>
      </c>
    </row>
    <row r="137" spans="1:13" ht="17.25" customHeight="1">
      <c r="A137" s="499" t="s">
        <v>347</v>
      </c>
      <c r="B137" s="512">
        <f t="shared" si="23"/>
        <v>0</v>
      </c>
      <c r="C137" s="513">
        <f t="shared" si="23"/>
        <v>0</v>
      </c>
      <c r="D137" s="513">
        <f t="shared" si="23"/>
        <v>0</v>
      </c>
      <c r="E137" s="513">
        <f t="shared" si="23"/>
        <v>0</v>
      </c>
      <c r="F137" s="514">
        <f t="shared" si="23"/>
        <v>0</v>
      </c>
      <c r="H137" s="499" t="s">
        <v>347</v>
      </c>
      <c r="I137" s="502">
        <f t="shared" si="17"/>
        <v>0</v>
      </c>
      <c r="J137" s="502">
        <f t="shared" si="18"/>
        <v>0</v>
      </c>
      <c r="K137" s="502">
        <f t="shared" si="19"/>
        <v>0</v>
      </c>
      <c r="L137" s="502">
        <f t="shared" si="20"/>
        <v>0</v>
      </c>
      <c r="M137" s="503">
        <f t="shared" si="21"/>
        <v>0</v>
      </c>
    </row>
    <row r="138" spans="1:13" ht="30" customHeight="1">
      <c r="A138" s="499" t="s">
        <v>348</v>
      </c>
      <c r="B138" s="512">
        <f t="shared" si="23"/>
        <v>69</v>
      </c>
      <c r="C138" s="513">
        <f t="shared" si="23"/>
        <v>77</v>
      </c>
      <c r="D138" s="513">
        <f t="shared" si="23"/>
        <v>55</v>
      </c>
      <c r="E138" s="513">
        <f t="shared" si="23"/>
        <v>66</v>
      </c>
      <c r="F138" s="514">
        <f t="shared" si="23"/>
        <v>47</v>
      </c>
      <c r="H138" s="499" t="s">
        <v>348</v>
      </c>
      <c r="I138" s="502">
        <f t="shared" si="17"/>
        <v>0.2863070539419087</v>
      </c>
      <c r="J138" s="502">
        <f t="shared" si="18"/>
        <v>0.29729729729729731</v>
      </c>
      <c r="K138" s="502">
        <f t="shared" si="19"/>
        <v>0.3235294117647059</v>
      </c>
      <c r="L138" s="502">
        <f t="shared" si="20"/>
        <v>0.27272727272727271</v>
      </c>
      <c r="M138" s="503">
        <f t="shared" si="21"/>
        <v>0.24867724867724866</v>
      </c>
    </row>
    <row r="139" spans="1:13" ht="15.75" thickBot="1">
      <c r="A139" s="505" t="s">
        <v>22</v>
      </c>
      <c r="B139" s="515">
        <f t="shared" si="23"/>
        <v>241</v>
      </c>
      <c r="C139" s="516">
        <f t="shared" si="23"/>
        <v>259</v>
      </c>
      <c r="D139" s="516">
        <f t="shared" si="23"/>
        <v>170</v>
      </c>
      <c r="E139" s="516">
        <f t="shared" si="23"/>
        <v>242</v>
      </c>
      <c r="F139" s="517">
        <f t="shared" si="23"/>
        <v>189</v>
      </c>
      <c r="H139" s="505" t="s">
        <v>22</v>
      </c>
      <c r="I139" s="508">
        <f t="shared" si="17"/>
        <v>1</v>
      </c>
      <c r="J139" s="508">
        <f t="shared" si="18"/>
        <v>1</v>
      </c>
      <c r="K139" s="508">
        <f t="shared" si="19"/>
        <v>1</v>
      </c>
      <c r="L139" s="508">
        <f t="shared" si="20"/>
        <v>1</v>
      </c>
      <c r="M139" s="509">
        <f t="shared" si="21"/>
        <v>1</v>
      </c>
    </row>
    <row r="140" spans="1:13" ht="45" customHeight="1" thickBot="1">
      <c r="A140" s="870" t="s">
        <v>361</v>
      </c>
      <c r="B140" s="871"/>
      <c r="C140" s="871"/>
      <c r="D140" s="871"/>
      <c r="E140" s="871"/>
      <c r="F140" s="871"/>
    </row>
    <row r="141" spans="1:13" ht="45" customHeight="1">
      <c r="A141" s="518"/>
      <c r="B141" s="879" t="s">
        <v>355</v>
      </c>
      <c r="C141" s="879"/>
      <c r="D141" s="879"/>
      <c r="E141" s="879"/>
      <c r="F141" s="880"/>
    </row>
    <row r="142" spans="1:13" ht="45" customHeight="1">
      <c r="A142" s="519" t="s">
        <v>326</v>
      </c>
      <c r="B142" s="520">
        <v>2018</v>
      </c>
      <c r="C142" s="520">
        <v>2019</v>
      </c>
      <c r="D142" s="520">
        <v>2020</v>
      </c>
      <c r="E142" s="520">
        <v>2021</v>
      </c>
      <c r="F142" s="521">
        <v>2022</v>
      </c>
    </row>
    <row r="143" spans="1:13" ht="45" customHeight="1">
      <c r="A143" s="522" t="s">
        <v>327</v>
      </c>
      <c r="B143" s="523">
        <f>B65/B117</f>
        <v>1</v>
      </c>
      <c r="C143" s="523">
        <f t="shared" ref="C143:F143" si="24">C65/C117</f>
        <v>0.8571428571428571</v>
      </c>
      <c r="D143" s="523">
        <f t="shared" si="24"/>
        <v>1</v>
      </c>
      <c r="E143" s="523">
        <f t="shared" si="24"/>
        <v>0.875</v>
      </c>
      <c r="F143" s="524">
        <f t="shared" si="24"/>
        <v>0.66666666666666663</v>
      </c>
    </row>
    <row r="144" spans="1:13" ht="45" customHeight="1">
      <c r="A144" s="522" t="s">
        <v>328</v>
      </c>
      <c r="B144" s="523">
        <f t="shared" ref="B144:F152" si="25">B66/B118</f>
        <v>0</v>
      </c>
      <c r="C144" s="523">
        <f t="shared" si="25"/>
        <v>0</v>
      </c>
      <c r="D144" s="523">
        <f t="shared" si="25"/>
        <v>0</v>
      </c>
      <c r="E144" s="523"/>
      <c r="F144" s="525"/>
    </row>
    <row r="145" spans="1:6" ht="45" customHeight="1">
      <c r="A145" s="522" t="s">
        <v>329</v>
      </c>
      <c r="B145" s="523">
        <f t="shared" si="25"/>
        <v>0.35714285714285715</v>
      </c>
      <c r="C145" s="523">
        <f t="shared" si="25"/>
        <v>0.34782608695652173</v>
      </c>
      <c r="D145" s="523">
        <f t="shared" si="25"/>
        <v>0.40740740740740738</v>
      </c>
      <c r="E145" s="523">
        <f t="shared" si="25"/>
        <v>0.47058823529411764</v>
      </c>
      <c r="F145" s="526">
        <f t="shared" si="25"/>
        <v>0.44736842105263158</v>
      </c>
    </row>
    <row r="146" spans="1:6" ht="45" customHeight="1">
      <c r="A146" s="522" t="s">
        <v>330</v>
      </c>
      <c r="B146" s="523">
        <f t="shared" si="25"/>
        <v>0</v>
      </c>
      <c r="C146" s="523">
        <f t="shared" si="25"/>
        <v>0</v>
      </c>
      <c r="D146" s="523">
        <f t="shared" si="25"/>
        <v>0</v>
      </c>
      <c r="E146" s="523">
        <f t="shared" si="25"/>
        <v>0</v>
      </c>
      <c r="F146" s="525"/>
    </row>
    <row r="147" spans="1:6" ht="45" customHeight="1">
      <c r="A147" s="522" t="s">
        <v>331</v>
      </c>
      <c r="B147" s="523">
        <f t="shared" si="25"/>
        <v>0.125</v>
      </c>
      <c r="C147" s="523">
        <f t="shared" si="25"/>
        <v>0</v>
      </c>
      <c r="D147" s="523">
        <f t="shared" si="25"/>
        <v>0.16666666666666666</v>
      </c>
      <c r="E147" s="523">
        <f t="shared" si="25"/>
        <v>0.33333333333333331</v>
      </c>
      <c r="F147" s="525">
        <f t="shared" si="25"/>
        <v>0</v>
      </c>
    </row>
    <row r="148" spans="1:6" ht="45" customHeight="1">
      <c r="A148" s="522" t="s">
        <v>332</v>
      </c>
      <c r="B148" s="523">
        <f t="shared" si="25"/>
        <v>0</v>
      </c>
      <c r="C148" s="523">
        <f t="shared" si="25"/>
        <v>0</v>
      </c>
      <c r="D148" s="523">
        <f t="shared" si="25"/>
        <v>6.25E-2</v>
      </c>
      <c r="E148" s="523">
        <f t="shared" si="25"/>
        <v>0</v>
      </c>
      <c r="F148" s="525">
        <f t="shared" si="25"/>
        <v>3.7037037037037035E-2</v>
      </c>
    </row>
    <row r="149" spans="1:6" ht="45" customHeight="1">
      <c r="A149" s="522" t="s">
        <v>333</v>
      </c>
      <c r="B149" s="523">
        <f t="shared" si="25"/>
        <v>0.73333333333333328</v>
      </c>
      <c r="C149" s="523">
        <f t="shared" si="25"/>
        <v>0.45833333333333331</v>
      </c>
      <c r="D149" s="523">
        <f t="shared" si="25"/>
        <v>0.44444444444444442</v>
      </c>
      <c r="E149" s="523">
        <f t="shared" si="25"/>
        <v>0.76190476190476186</v>
      </c>
      <c r="F149" s="525">
        <f t="shared" si="25"/>
        <v>0.47058823529411764</v>
      </c>
    </row>
    <row r="150" spans="1:6" ht="45" customHeight="1">
      <c r="A150" s="522" t="s">
        <v>334</v>
      </c>
      <c r="B150" s="523">
        <f t="shared" si="25"/>
        <v>0.15</v>
      </c>
      <c r="C150" s="523">
        <f t="shared" si="25"/>
        <v>6.6666666666666666E-2</v>
      </c>
      <c r="D150" s="523">
        <f t="shared" si="25"/>
        <v>7.1428571428571425E-2</v>
      </c>
      <c r="E150" s="523">
        <f t="shared" si="25"/>
        <v>5.5555555555555552E-2</v>
      </c>
      <c r="F150" s="525">
        <f t="shared" si="25"/>
        <v>0</v>
      </c>
    </row>
    <row r="151" spans="1:6" ht="45" customHeight="1">
      <c r="A151" s="522" t="s">
        <v>335</v>
      </c>
      <c r="B151" s="523">
        <f t="shared" si="25"/>
        <v>0.69230769230769229</v>
      </c>
      <c r="C151" s="523">
        <f t="shared" si="25"/>
        <v>0.91666666666666663</v>
      </c>
      <c r="D151" s="523">
        <f t="shared" si="25"/>
        <v>0.5</v>
      </c>
      <c r="E151" s="523">
        <f t="shared" si="25"/>
        <v>1</v>
      </c>
      <c r="F151" s="524">
        <f t="shared" si="25"/>
        <v>0.55555555555555558</v>
      </c>
    </row>
    <row r="152" spans="1:6" ht="45" customHeight="1">
      <c r="A152" s="522" t="s">
        <v>336</v>
      </c>
      <c r="B152" s="523"/>
      <c r="C152" s="523">
        <f t="shared" si="25"/>
        <v>1</v>
      </c>
      <c r="D152" s="523"/>
      <c r="E152" s="523"/>
      <c r="F152" s="525"/>
    </row>
    <row r="153" spans="1:6" ht="45" customHeight="1">
      <c r="A153" s="522" t="s">
        <v>337</v>
      </c>
      <c r="B153" s="523">
        <f t="shared" ref="B153" si="26">B75/B127</f>
        <v>0</v>
      </c>
      <c r="C153" s="523"/>
      <c r="D153" s="523"/>
      <c r="E153" s="523"/>
      <c r="F153" s="525"/>
    </row>
    <row r="154" spans="1:6" ht="45" customHeight="1">
      <c r="A154" s="522" t="s">
        <v>338</v>
      </c>
      <c r="B154" s="523"/>
      <c r="C154" s="523">
        <f t="shared" ref="C154:F155" si="27">C76/C128</f>
        <v>0</v>
      </c>
      <c r="D154" s="523">
        <f t="shared" si="27"/>
        <v>1</v>
      </c>
      <c r="E154" s="523">
        <f t="shared" si="27"/>
        <v>0</v>
      </c>
      <c r="F154" s="525">
        <f t="shared" si="27"/>
        <v>0.5</v>
      </c>
    </row>
    <row r="155" spans="1:6" ht="45" customHeight="1">
      <c r="A155" s="522" t="s">
        <v>339</v>
      </c>
      <c r="B155" s="523"/>
      <c r="C155" s="523">
        <f t="shared" si="27"/>
        <v>0</v>
      </c>
      <c r="D155" s="523">
        <f t="shared" si="27"/>
        <v>0.5</v>
      </c>
      <c r="E155" s="523"/>
      <c r="F155" s="525">
        <f t="shared" si="27"/>
        <v>0</v>
      </c>
    </row>
    <row r="156" spans="1:6" ht="45" customHeight="1">
      <c r="A156" s="522" t="s">
        <v>340</v>
      </c>
      <c r="B156" s="523">
        <f t="shared" ref="B156:F158" si="28">B78/B130</f>
        <v>0.41176470588235292</v>
      </c>
      <c r="C156" s="523">
        <f t="shared" si="28"/>
        <v>0.375</v>
      </c>
      <c r="D156" s="523">
        <f t="shared" si="28"/>
        <v>1</v>
      </c>
      <c r="E156" s="523">
        <f t="shared" si="28"/>
        <v>0.55555555555555558</v>
      </c>
      <c r="F156" s="524">
        <f t="shared" si="28"/>
        <v>0.66666666666666663</v>
      </c>
    </row>
    <row r="157" spans="1:6" ht="45" customHeight="1">
      <c r="A157" s="522" t="s">
        <v>341</v>
      </c>
      <c r="B157" s="523">
        <f t="shared" si="28"/>
        <v>0</v>
      </c>
      <c r="C157" s="523">
        <f t="shared" si="28"/>
        <v>1</v>
      </c>
      <c r="D157" s="523">
        <f t="shared" si="28"/>
        <v>1</v>
      </c>
      <c r="E157" s="523">
        <f t="shared" si="28"/>
        <v>0.66666666666666663</v>
      </c>
      <c r="F157" s="525"/>
    </row>
    <row r="158" spans="1:6" ht="45" customHeight="1">
      <c r="A158" s="522" t="s">
        <v>342</v>
      </c>
      <c r="B158" s="523"/>
      <c r="C158" s="523"/>
      <c r="D158" s="523"/>
      <c r="E158" s="523">
        <f t="shared" si="28"/>
        <v>1</v>
      </c>
      <c r="F158" s="525"/>
    </row>
    <row r="159" spans="1:6" ht="45" customHeight="1">
      <c r="A159" s="522" t="s">
        <v>343</v>
      </c>
      <c r="B159" s="523">
        <f t="shared" ref="B159:F161" si="29">B81/B133</f>
        <v>0.8571428571428571</v>
      </c>
      <c r="C159" s="523">
        <f t="shared" si="29"/>
        <v>0.9285714285714286</v>
      </c>
      <c r="D159" s="523">
        <f t="shared" si="29"/>
        <v>0.8571428571428571</v>
      </c>
      <c r="E159" s="523">
        <f t="shared" si="29"/>
        <v>1</v>
      </c>
      <c r="F159" s="524">
        <f t="shared" si="29"/>
        <v>1</v>
      </c>
    </row>
    <row r="160" spans="1:6" ht="45" customHeight="1">
      <c r="A160" s="522" t="s">
        <v>344</v>
      </c>
      <c r="B160" s="523">
        <f t="shared" si="29"/>
        <v>0</v>
      </c>
      <c r="C160" s="523">
        <f t="shared" si="29"/>
        <v>0.33333333333333331</v>
      </c>
      <c r="D160" s="523" t="e">
        <f t="shared" si="29"/>
        <v>#DIV/0!</v>
      </c>
      <c r="E160" s="523">
        <f t="shared" si="29"/>
        <v>0.5</v>
      </c>
      <c r="F160" s="524">
        <f t="shared" si="29"/>
        <v>1</v>
      </c>
    </row>
    <row r="161" spans="1:13" ht="45" customHeight="1">
      <c r="A161" s="522" t="s">
        <v>345</v>
      </c>
      <c r="B161" s="523">
        <f t="shared" si="29"/>
        <v>1</v>
      </c>
      <c r="C161" s="523">
        <f t="shared" si="29"/>
        <v>1</v>
      </c>
      <c r="D161" s="523">
        <f t="shared" si="29"/>
        <v>0.66666666666666663</v>
      </c>
      <c r="E161" s="523">
        <f t="shared" si="29"/>
        <v>1</v>
      </c>
      <c r="F161" s="524">
        <f t="shared" si="29"/>
        <v>0.66666666666666663</v>
      </c>
    </row>
    <row r="162" spans="1:13" ht="46.5" customHeight="1">
      <c r="A162" s="522" t="s">
        <v>346</v>
      </c>
      <c r="B162" s="523"/>
      <c r="C162" s="523"/>
      <c r="D162" s="523"/>
      <c r="E162" s="523"/>
      <c r="F162" s="525"/>
    </row>
    <row r="163" spans="1:13" ht="18.75" customHeight="1">
      <c r="A163" s="522" t="s">
        <v>347</v>
      </c>
      <c r="B163" s="523"/>
      <c r="C163" s="523"/>
      <c r="D163" s="523"/>
      <c r="E163" s="523"/>
      <c r="F163" s="525"/>
    </row>
    <row r="164" spans="1:13">
      <c r="A164" s="522" t="s">
        <v>348</v>
      </c>
      <c r="B164" s="523">
        <f t="shared" ref="B164:F165" si="30">B86/B138</f>
        <v>0.47826086956521741</v>
      </c>
      <c r="C164" s="523">
        <f t="shared" si="30"/>
        <v>0.53246753246753242</v>
      </c>
      <c r="D164" s="523">
        <f t="shared" si="30"/>
        <v>0.36363636363636365</v>
      </c>
      <c r="E164" s="523">
        <f t="shared" si="30"/>
        <v>0.53030303030303028</v>
      </c>
      <c r="F164" s="525">
        <f t="shared" si="30"/>
        <v>0.51063829787234039</v>
      </c>
    </row>
    <row r="165" spans="1:13" ht="15.75" thickBot="1">
      <c r="A165" s="527" t="s">
        <v>22</v>
      </c>
      <c r="B165" s="528">
        <f t="shared" si="30"/>
        <v>0.41493775933609961</v>
      </c>
      <c r="C165" s="528">
        <f t="shared" si="30"/>
        <v>0.44787644787644787</v>
      </c>
      <c r="D165" s="528">
        <f t="shared" si="30"/>
        <v>0.4</v>
      </c>
      <c r="E165" s="528">
        <f t="shared" si="30"/>
        <v>0.5</v>
      </c>
      <c r="F165" s="529">
        <f t="shared" si="30"/>
        <v>0.41798941798941797</v>
      </c>
    </row>
    <row r="166" spans="1:13">
      <c r="A166" s="530"/>
      <c r="B166" s="531"/>
      <c r="C166" s="531"/>
      <c r="D166" s="531"/>
      <c r="E166" s="531"/>
      <c r="F166" s="531"/>
    </row>
    <row r="167" spans="1:13" ht="15.75" thickBot="1">
      <c r="A167" s="870" t="s">
        <v>362</v>
      </c>
      <c r="B167" s="871"/>
      <c r="C167" s="871"/>
      <c r="D167" s="871"/>
      <c r="E167" s="871"/>
      <c r="F167" s="871"/>
      <c r="H167" s="870" t="s">
        <v>362</v>
      </c>
      <c r="I167" s="871"/>
      <c r="J167" s="871"/>
      <c r="K167" s="871"/>
      <c r="L167" s="871"/>
      <c r="M167" s="871"/>
    </row>
    <row r="168" spans="1:13">
      <c r="A168" s="532"/>
      <c r="B168" s="881" t="s">
        <v>355</v>
      </c>
      <c r="C168" s="881"/>
      <c r="D168" s="881"/>
      <c r="E168" s="881"/>
      <c r="F168" s="882"/>
      <c r="H168" s="532"/>
      <c r="I168" s="881" t="s">
        <v>355</v>
      </c>
      <c r="J168" s="881"/>
      <c r="K168" s="881"/>
      <c r="L168" s="881"/>
      <c r="M168" s="882"/>
    </row>
    <row r="169" spans="1:13">
      <c r="A169" s="533" t="s">
        <v>363</v>
      </c>
      <c r="B169" s="534">
        <v>2018</v>
      </c>
      <c r="C169" s="534">
        <v>2019</v>
      </c>
      <c r="D169" s="534">
        <v>2020</v>
      </c>
      <c r="E169" s="534">
        <v>2021</v>
      </c>
      <c r="F169" s="535">
        <v>2022</v>
      </c>
      <c r="H169" s="533" t="s">
        <v>363</v>
      </c>
      <c r="I169" s="534">
        <v>2018</v>
      </c>
      <c r="J169" s="534">
        <v>2019</v>
      </c>
      <c r="K169" s="534">
        <v>2020</v>
      </c>
      <c r="L169" s="534">
        <v>2021</v>
      </c>
      <c r="M169" s="535">
        <v>2022</v>
      </c>
    </row>
    <row r="170" spans="1:13" ht="28.5">
      <c r="A170" s="536" t="s">
        <v>364</v>
      </c>
      <c r="B170" s="537">
        <v>0</v>
      </c>
      <c r="C170" s="537">
        <v>0</v>
      </c>
      <c r="D170" s="537">
        <v>0</v>
      </c>
      <c r="E170" s="537">
        <v>0</v>
      </c>
      <c r="F170" s="501">
        <v>0</v>
      </c>
      <c r="H170" s="536" t="s">
        <v>364</v>
      </c>
      <c r="I170" s="538">
        <f t="shared" ref="I170:M177" si="31">B170/B$183</f>
        <v>0</v>
      </c>
      <c r="J170" s="538">
        <f t="shared" si="31"/>
        <v>0</v>
      </c>
      <c r="K170" s="538">
        <f t="shared" si="31"/>
        <v>0</v>
      </c>
      <c r="L170" s="538">
        <f t="shared" si="31"/>
        <v>0</v>
      </c>
      <c r="M170" s="538">
        <f t="shared" si="31"/>
        <v>0</v>
      </c>
    </row>
    <row r="171" spans="1:13">
      <c r="A171" s="536" t="s">
        <v>365</v>
      </c>
      <c r="B171" s="537">
        <v>0</v>
      </c>
      <c r="C171" s="537">
        <v>2</v>
      </c>
      <c r="D171" s="537">
        <v>0</v>
      </c>
      <c r="E171" s="537">
        <v>1</v>
      </c>
      <c r="F171" s="501">
        <v>0</v>
      </c>
      <c r="H171" s="536" t="s">
        <v>365</v>
      </c>
      <c r="I171" s="538">
        <f t="shared" si="31"/>
        <v>0</v>
      </c>
      <c r="J171" s="538">
        <f t="shared" si="31"/>
        <v>6.5146579804560263E-3</v>
      </c>
      <c r="K171" s="538">
        <f t="shared" si="31"/>
        <v>0</v>
      </c>
      <c r="L171" s="538">
        <f t="shared" si="31"/>
        <v>3.4364261168384879E-3</v>
      </c>
      <c r="M171" s="538">
        <f t="shared" si="31"/>
        <v>0</v>
      </c>
    </row>
    <row r="172" spans="1:13" ht="28.5">
      <c r="A172" s="536" t="s">
        <v>366</v>
      </c>
      <c r="B172" s="537">
        <v>1</v>
      </c>
      <c r="C172" s="537">
        <v>1</v>
      </c>
      <c r="D172" s="537">
        <v>1</v>
      </c>
      <c r="E172" s="537">
        <v>0</v>
      </c>
      <c r="F172" s="501">
        <v>2</v>
      </c>
      <c r="H172" s="536" t="s">
        <v>366</v>
      </c>
      <c r="I172" s="538">
        <f t="shared" si="31"/>
        <v>4.608294930875576E-3</v>
      </c>
      <c r="J172" s="538">
        <f t="shared" si="31"/>
        <v>3.2573289902280132E-3</v>
      </c>
      <c r="K172" s="538">
        <f t="shared" si="31"/>
        <v>6.41025641025641E-3</v>
      </c>
      <c r="L172" s="538">
        <f t="shared" si="31"/>
        <v>0</v>
      </c>
      <c r="M172" s="538">
        <f t="shared" si="31"/>
        <v>1.1299435028248588E-2</v>
      </c>
    </row>
    <row r="173" spans="1:13" ht="28.5">
      <c r="A173" s="536" t="s">
        <v>367</v>
      </c>
      <c r="B173" s="537">
        <v>39</v>
      </c>
      <c r="C173" s="537">
        <v>51</v>
      </c>
      <c r="D173" s="537">
        <v>31</v>
      </c>
      <c r="E173" s="537">
        <v>53</v>
      </c>
      <c r="F173" s="501">
        <v>23</v>
      </c>
      <c r="H173" s="536" t="s">
        <v>367</v>
      </c>
      <c r="I173" s="538">
        <f t="shared" si="31"/>
        <v>0.17972350230414746</v>
      </c>
      <c r="J173" s="538">
        <f t="shared" si="31"/>
        <v>0.16612377850162866</v>
      </c>
      <c r="K173" s="538">
        <f t="shared" si="31"/>
        <v>0.19871794871794871</v>
      </c>
      <c r="L173" s="538">
        <f t="shared" si="31"/>
        <v>0.18213058419243985</v>
      </c>
      <c r="M173" s="538">
        <f t="shared" si="31"/>
        <v>0.12994350282485875</v>
      </c>
    </row>
    <row r="174" spans="1:13" ht="28.5">
      <c r="A174" s="536" t="s">
        <v>368</v>
      </c>
      <c r="B174" s="537">
        <v>0</v>
      </c>
      <c r="C174" s="537">
        <v>2</v>
      </c>
      <c r="D174" s="537">
        <v>0</v>
      </c>
      <c r="E174" s="537">
        <v>0</v>
      </c>
      <c r="F174" s="501">
        <v>0</v>
      </c>
      <c r="H174" s="536" t="s">
        <v>368</v>
      </c>
      <c r="I174" s="538">
        <f t="shared" si="31"/>
        <v>0</v>
      </c>
      <c r="J174" s="538">
        <f t="shared" si="31"/>
        <v>6.5146579804560263E-3</v>
      </c>
      <c r="K174" s="538">
        <f t="shared" si="31"/>
        <v>0</v>
      </c>
      <c r="L174" s="538">
        <f t="shared" si="31"/>
        <v>0</v>
      </c>
      <c r="M174" s="538">
        <f t="shared" si="31"/>
        <v>0</v>
      </c>
    </row>
    <row r="175" spans="1:13" ht="28.5">
      <c r="A175" s="536" t="s">
        <v>369</v>
      </c>
      <c r="B175" s="537">
        <v>3</v>
      </c>
      <c r="C175" s="537">
        <v>2</v>
      </c>
      <c r="D175" s="537">
        <v>1</v>
      </c>
      <c r="E175" s="537">
        <v>2</v>
      </c>
      <c r="F175" s="501">
        <v>0</v>
      </c>
      <c r="H175" s="536" t="s">
        <v>369</v>
      </c>
      <c r="I175" s="538">
        <f t="shared" si="31"/>
        <v>1.3824884792626729E-2</v>
      </c>
      <c r="J175" s="538">
        <f t="shared" si="31"/>
        <v>6.5146579804560263E-3</v>
      </c>
      <c r="K175" s="538">
        <f t="shared" si="31"/>
        <v>6.41025641025641E-3</v>
      </c>
      <c r="L175" s="538">
        <f t="shared" si="31"/>
        <v>6.8728522336769758E-3</v>
      </c>
      <c r="M175" s="538">
        <f t="shared" si="31"/>
        <v>0</v>
      </c>
    </row>
    <row r="176" spans="1:13" ht="28.5">
      <c r="A176" s="536" t="s">
        <v>370</v>
      </c>
      <c r="B176" s="537">
        <v>0</v>
      </c>
      <c r="C176" s="537">
        <v>1</v>
      </c>
      <c r="D176" s="537">
        <v>0</v>
      </c>
      <c r="E176" s="537">
        <v>2</v>
      </c>
      <c r="F176" s="501">
        <v>1</v>
      </c>
      <c r="H176" s="536" t="s">
        <v>370</v>
      </c>
      <c r="I176" s="538">
        <f t="shared" si="31"/>
        <v>0</v>
      </c>
      <c r="J176" s="538">
        <f t="shared" si="31"/>
        <v>3.2573289902280132E-3</v>
      </c>
      <c r="K176" s="538">
        <f t="shared" si="31"/>
        <v>0</v>
      </c>
      <c r="L176" s="538">
        <f t="shared" si="31"/>
        <v>6.8728522336769758E-3</v>
      </c>
      <c r="M176" s="538">
        <f t="shared" si="31"/>
        <v>5.6497175141242938E-3</v>
      </c>
    </row>
    <row r="177" spans="1:13" ht="28.5">
      <c r="A177" s="536" t="s">
        <v>371</v>
      </c>
      <c r="B177" s="537">
        <v>0</v>
      </c>
      <c r="C177" s="537">
        <v>1</v>
      </c>
      <c r="D177" s="537">
        <v>2</v>
      </c>
      <c r="E177" s="537">
        <v>1</v>
      </c>
      <c r="F177" s="501">
        <v>0</v>
      </c>
      <c r="H177" s="536" t="s">
        <v>371</v>
      </c>
      <c r="I177" s="538">
        <f t="shared" si="31"/>
        <v>0</v>
      </c>
      <c r="J177" s="538">
        <f t="shared" si="31"/>
        <v>3.2573289902280132E-3</v>
      </c>
      <c r="K177" s="538">
        <f t="shared" si="31"/>
        <v>1.282051282051282E-2</v>
      </c>
      <c r="L177" s="538">
        <f t="shared" si="31"/>
        <v>3.4364261168384879E-3</v>
      </c>
      <c r="M177" s="538">
        <f t="shared" si="31"/>
        <v>0</v>
      </c>
    </row>
    <row r="178" spans="1:13" ht="28.5">
      <c r="A178" s="522" t="s">
        <v>372</v>
      </c>
      <c r="B178" s="537"/>
      <c r="C178" s="537"/>
      <c r="D178" s="537"/>
      <c r="E178" s="537"/>
      <c r="F178" s="501"/>
      <c r="H178" s="522" t="s">
        <v>372</v>
      </c>
      <c r="I178" s="538"/>
      <c r="J178" s="538"/>
      <c r="K178" s="538"/>
      <c r="L178" s="538"/>
      <c r="M178" s="538">
        <f t="shared" ref="M178:M183" si="32">F178/F$183</f>
        <v>0</v>
      </c>
    </row>
    <row r="179" spans="1:13" ht="28.5">
      <c r="A179" s="536" t="s">
        <v>373</v>
      </c>
      <c r="B179" s="537">
        <v>0</v>
      </c>
      <c r="C179" s="537">
        <v>0</v>
      </c>
      <c r="D179" s="537">
        <v>1</v>
      </c>
      <c r="E179" s="537">
        <v>0</v>
      </c>
      <c r="F179" s="501">
        <v>2</v>
      </c>
      <c r="H179" s="536" t="s">
        <v>373</v>
      </c>
      <c r="I179" s="538">
        <f t="shared" ref="I179:L182" si="33">B179/B$183</f>
        <v>0</v>
      </c>
      <c r="J179" s="538">
        <f t="shared" si="33"/>
        <v>0</v>
      </c>
      <c r="K179" s="538">
        <f t="shared" si="33"/>
        <v>6.41025641025641E-3</v>
      </c>
      <c r="L179" s="538">
        <f t="shared" si="33"/>
        <v>0</v>
      </c>
      <c r="M179" s="538">
        <f t="shared" si="32"/>
        <v>1.1299435028248588E-2</v>
      </c>
    </row>
    <row r="180" spans="1:13" ht="42.75">
      <c r="A180" s="536" t="s">
        <v>374</v>
      </c>
      <c r="B180" s="537">
        <v>174</v>
      </c>
      <c r="C180" s="537">
        <v>246</v>
      </c>
      <c r="D180" s="537">
        <v>120</v>
      </c>
      <c r="E180" s="537">
        <v>231</v>
      </c>
      <c r="F180" s="501">
        <v>148</v>
      </c>
      <c r="H180" s="536" t="s">
        <v>374</v>
      </c>
      <c r="I180" s="538">
        <f t="shared" si="33"/>
        <v>0.8018433179723502</v>
      </c>
      <c r="J180" s="538">
        <f t="shared" si="33"/>
        <v>0.80130293159609123</v>
      </c>
      <c r="K180" s="538">
        <f t="shared" si="33"/>
        <v>0.76923076923076927</v>
      </c>
      <c r="L180" s="538">
        <f t="shared" si="33"/>
        <v>0.79381443298969068</v>
      </c>
      <c r="M180" s="539">
        <f t="shared" si="32"/>
        <v>0.83615819209039544</v>
      </c>
    </row>
    <row r="181" spans="1:13" ht="42.75">
      <c r="A181" s="536" t="s">
        <v>375</v>
      </c>
      <c r="B181" s="537">
        <v>0</v>
      </c>
      <c r="C181" s="537">
        <v>1</v>
      </c>
      <c r="D181" s="537">
        <v>0</v>
      </c>
      <c r="E181" s="537">
        <v>0</v>
      </c>
      <c r="F181" s="501">
        <v>0</v>
      </c>
      <c r="H181" s="536" t="s">
        <v>375</v>
      </c>
      <c r="I181" s="538">
        <f t="shared" si="33"/>
        <v>0</v>
      </c>
      <c r="J181" s="538">
        <f t="shared" si="33"/>
        <v>3.2573289902280132E-3</v>
      </c>
      <c r="K181" s="538">
        <f t="shared" si="33"/>
        <v>0</v>
      </c>
      <c r="L181" s="538">
        <f t="shared" si="33"/>
        <v>0</v>
      </c>
      <c r="M181" s="538">
        <f t="shared" si="32"/>
        <v>0</v>
      </c>
    </row>
    <row r="182" spans="1:13" ht="15" customHeight="1">
      <c r="A182" s="536" t="s">
        <v>376</v>
      </c>
      <c r="B182" s="537">
        <v>0</v>
      </c>
      <c r="C182" s="537">
        <v>0</v>
      </c>
      <c r="D182" s="537">
        <v>0</v>
      </c>
      <c r="E182" s="537">
        <v>1</v>
      </c>
      <c r="F182" s="501">
        <v>1</v>
      </c>
      <c r="H182" s="536" t="s">
        <v>376</v>
      </c>
      <c r="I182" s="538">
        <f t="shared" si="33"/>
        <v>0</v>
      </c>
      <c r="J182" s="538">
        <f t="shared" si="33"/>
        <v>0</v>
      </c>
      <c r="K182" s="538">
        <f t="shared" si="33"/>
        <v>0</v>
      </c>
      <c r="L182" s="538">
        <f t="shared" si="33"/>
        <v>3.4364261168384879E-3</v>
      </c>
      <c r="M182" s="538">
        <f t="shared" si="32"/>
        <v>5.6497175141242938E-3</v>
      </c>
    </row>
    <row r="183" spans="1:13" ht="15.75" thickBot="1">
      <c r="A183" s="540" t="s">
        <v>22</v>
      </c>
      <c r="B183" s="541">
        <v>217</v>
      </c>
      <c r="C183" s="541">
        <v>307</v>
      </c>
      <c r="D183" s="541">
        <v>156</v>
      </c>
      <c r="E183" s="541">
        <v>291</v>
      </c>
      <c r="F183" s="507">
        <v>177</v>
      </c>
      <c r="H183" s="540" t="s">
        <v>22</v>
      </c>
      <c r="I183" s="542">
        <f>SUM(I170:I182)</f>
        <v>1</v>
      </c>
      <c r="J183" s="542">
        <f t="shared" ref="J183:L183" si="34">SUM(J170:J182)</f>
        <v>1</v>
      </c>
      <c r="K183" s="542">
        <f t="shared" si="34"/>
        <v>1</v>
      </c>
      <c r="L183" s="542">
        <f t="shared" si="34"/>
        <v>0.99999999999999989</v>
      </c>
      <c r="M183" s="543">
        <f t="shared" si="32"/>
        <v>1</v>
      </c>
    </row>
    <row r="184" spans="1:13" ht="15.75" thickBot="1">
      <c r="A184" s="870" t="s">
        <v>377</v>
      </c>
      <c r="B184" s="871"/>
      <c r="C184" s="871"/>
      <c r="D184" s="871"/>
      <c r="E184" s="871"/>
      <c r="F184" s="871"/>
      <c r="H184" s="876" t="s">
        <v>377</v>
      </c>
      <c r="I184" s="877"/>
      <c r="J184" s="877"/>
      <c r="K184" s="877"/>
      <c r="L184" s="877"/>
      <c r="M184" s="878"/>
    </row>
    <row r="185" spans="1:13">
      <c r="A185" s="544" t="s">
        <v>363</v>
      </c>
      <c r="B185" s="545">
        <v>2018</v>
      </c>
      <c r="C185" s="545">
        <v>2019</v>
      </c>
      <c r="D185" s="545">
        <v>2020</v>
      </c>
      <c r="E185" s="545">
        <v>2021</v>
      </c>
      <c r="F185" s="546">
        <v>2022</v>
      </c>
      <c r="H185" s="533" t="s">
        <v>363</v>
      </c>
      <c r="I185" s="534">
        <v>2018</v>
      </c>
      <c r="J185" s="534">
        <v>2019</v>
      </c>
      <c r="K185" s="534">
        <v>2020</v>
      </c>
      <c r="L185" s="534">
        <v>2021</v>
      </c>
      <c r="M185" s="535">
        <v>2022</v>
      </c>
    </row>
    <row r="186" spans="1:13" ht="28.5">
      <c r="A186" s="522" t="s">
        <v>364</v>
      </c>
      <c r="B186" s="547">
        <v>0</v>
      </c>
      <c r="C186" s="547">
        <v>0</v>
      </c>
      <c r="D186" s="547">
        <v>0</v>
      </c>
      <c r="E186" s="547">
        <v>0</v>
      </c>
      <c r="F186" s="547">
        <v>0</v>
      </c>
      <c r="H186" s="522" t="s">
        <v>364</v>
      </c>
      <c r="I186" s="538">
        <f>B186/B$199</f>
        <v>0</v>
      </c>
      <c r="J186" s="538">
        <f t="shared" ref="J186:M199" si="35">C186/C$199</f>
        <v>0</v>
      </c>
      <c r="K186" s="538">
        <f t="shared" si="35"/>
        <v>0</v>
      </c>
      <c r="L186" s="538">
        <f t="shared" si="35"/>
        <v>0</v>
      </c>
      <c r="M186" s="538">
        <f t="shared" si="35"/>
        <v>0</v>
      </c>
    </row>
    <row r="187" spans="1:13">
      <c r="A187" s="522" t="s">
        <v>365</v>
      </c>
      <c r="B187" s="547">
        <v>30</v>
      </c>
      <c r="C187" s="547">
        <v>35</v>
      </c>
      <c r="D187" s="547">
        <v>15</v>
      </c>
      <c r="E187" s="547">
        <v>12</v>
      </c>
      <c r="F187" s="547">
        <v>19</v>
      </c>
      <c r="H187" s="522" t="s">
        <v>365</v>
      </c>
      <c r="I187" s="538">
        <f t="shared" ref="I187:I199" si="36">B187/B$199</f>
        <v>5.3763440860215055E-2</v>
      </c>
      <c r="J187" s="538">
        <f t="shared" si="35"/>
        <v>6.0763888888888888E-2</v>
      </c>
      <c r="K187" s="538">
        <f t="shared" si="35"/>
        <v>4.4510385756676561E-2</v>
      </c>
      <c r="L187" s="538">
        <f t="shared" si="35"/>
        <v>2.9055690072639227E-2</v>
      </c>
      <c r="M187" s="538">
        <f t="shared" si="35"/>
        <v>5.6886227544910177E-2</v>
      </c>
    </row>
    <row r="188" spans="1:13" ht="28.5">
      <c r="A188" s="522" t="s">
        <v>366</v>
      </c>
      <c r="B188" s="547">
        <v>1</v>
      </c>
      <c r="C188" s="547">
        <v>0</v>
      </c>
      <c r="D188" s="547">
        <v>1</v>
      </c>
      <c r="E188" s="547">
        <v>0</v>
      </c>
      <c r="F188" s="547">
        <v>1</v>
      </c>
      <c r="H188" s="522" t="s">
        <v>366</v>
      </c>
      <c r="I188" s="538">
        <f t="shared" si="36"/>
        <v>1.7921146953405018E-3</v>
      </c>
      <c r="J188" s="538">
        <f t="shared" si="35"/>
        <v>0</v>
      </c>
      <c r="K188" s="538">
        <f t="shared" si="35"/>
        <v>2.967359050445104E-3</v>
      </c>
      <c r="L188" s="538">
        <f t="shared" si="35"/>
        <v>0</v>
      </c>
      <c r="M188" s="538">
        <f t="shared" si="35"/>
        <v>2.9940119760479044E-3</v>
      </c>
    </row>
    <row r="189" spans="1:13" ht="28.5">
      <c r="A189" s="522" t="s">
        <v>367</v>
      </c>
      <c r="B189" s="547">
        <v>62</v>
      </c>
      <c r="C189" s="547">
        <v>64</v>
      </c>
      <c r="D189" s="547">
        <v>37</v>
      </c>
      <c r="E189" s="547">
        <v>63</v>
      </c>
      <c r="F189" s="547">
        <v>34</v>
      </c>
      <c r="H189" s="522" t="s">
        <v>367</v>
      </c>
      <c r="I189" s="538">
        <f t="shared" si="36"/>
        <v>0.1111111111111111</v>
      </c>
      <c r="J189" s="538">
        <f t="shared" si="35"/>
        <v>0.1111111111111111</v>
      </c>
      <c r="K189" s="538">
        <f t="shared" si="35"/>
        <v>0.10979228486646884</v>
      </c>
      <c r="L189" s="538">
        <f t="shared" si="35"/>
        <v>0.15254237288135594</v>
      </c>
      <c r="M189" s="538">
        <f t="shared" si="35"/>
        <v>0.10179640718562874</v>
      </c>
    </row>
    <row r="190" spans="1:13" ht="28.5">
      <c r="A190" s="536" t="s">
        <v>368</v>
      </c>
      <c r="B190" s="547">
        <v>0</v>
      </c>
      <c r="C190" s="547">
        <v>0</v>
      </c>
      <c r="D190" s="547">
        <v>0</v>
      </c>
      <c r="E190" s="547">
        <v>0</v>
      </c>
      <c r="F190" s="547">
        <v>0</v>
      </c>
      <c r="H190" s="536" t="s">
        <v>368</v>
      </c>
      <c r="I190" s="538">
        <f t="shared" si="36"/>
        <v>0</v>
      </c>
      <c r="J190" s="538">
        <f t="shared" si="35"/>
        <v>0</v>
      </c>
      <c r="K190" s="538">
        <f t="shared" si="35"/>
        <v>0</v>
      </c>
      <c r="L190" s="538">
        <f t="shared" si="35"/>
        <v>0</v>
      </c>
      <c r="M190" s="538">
        <f t="shared" si="35"/>
        <v>0</v>
      </c>
    </row>
    <row r="191" spans="1:13" ht="28.5">
      <c r="A191" s="522" t="s">
        <v>369</v>
      </c>
      <c r="B191" s="547">
        <v>65</v>
      </c>
      <c r="C191" s="547">
        <v>49</v>
      </c>
      <c r="D191" s="547">
        <v>25</v>
      </c>
      <c r="E191" s="547">
        <v>32</v>
      </c>
      <c r="F191" s="547">
        <v>28</v>
      </c>
      <c r="H191" s="522" t="s">
        <v>369</v>
      </c>
      <c r="I191" s="538">
        <f t="shared" si="36"/>
        <v>0.11648745519713262</v>
      </c>
      <c r="J191" s="538">
        <f t="shared" si="35"/>
        <v>8.5069444444444448E-2</v>
      </c>
      <c r="K191" s="538">
        <f t="shared" si="35"/>
        <v>7.418397626112759E-2</v>
      </c>
      <c r="L191" s="538">
        <f t="shared" si="35"/>
        <v>7.7481840193704604E-2</v>
      </c>
      <c r="M191" s="538">
        <f t="shared" si="35"/>
        <v>8.3832335329341312E-2</v>
      </c>
    </row>
    <row r="192" spans="1:13" ht="28.5">
      <c r="A192" s="522" t="s">
        <v>370</v>
      </c>
      <c r="B192" s="547">
        <v>1</v>
      </c>
      <c r="C192" s="547">
        <v>1</v>
      </c>
      <c r="D192" s="547">
        <v>0</v>
      </c>
      <c r="E192" s="547">
        <v>0</v>
      </c>
      <c r="F192" s="547">
        <v>0</v>
      </c>
      <c r="H192" s="522" t="s">
        <v>370</v>
      </c>
      <c r="I192" s="538">
        <f t="shared" si="36"/>
        <v>1.7921146953405018E-3</v>
      </c>
      <c r="J192" s="538">
        <f t="shared" si="35"/>
        <v>1.736111111111111E-3</v>
      </c>
      <c r="K192" s="538">
        <f t="shared" si="35"/>
        <v>0</v>
      </c>
      <c r="L192" s="538">
        <f t="shared" si="35"/>
        <v>0</v>
      </c>
      <c r="M192" s="538">
        <f t="shared" si="35"/>
        <v>0</v>
      </c>
    </row>
    <row r="193" spans="1:13" ht="28.5">
      <c r="A193" s="522" t="s">
        <v>371</v>
      </c>
      <c r="B193" s="547">
        <v>11</v>
      </c>
      <c r="C193" s="547">
        <v>11</v>
      </c>
      <c r="D193" s="547">
        <v>7</v>
      </c>
      <c r="E193" s="547">
        <v>8</v>
      </c>
      <c r="F193" s="547">
        <v>6</v>
      </c>
      <c r="H193" s="522" t="s">
        <v>371</v>
      </c>
      <c r="I193" s="538">
        <f t="shared" si="36"/>
        <v>1.9713261648745518E-2</v>
      </c>
      <c r="J193" s="538">
        <f t="shared" si="35"/>
        <v>1.9097222222222224E-2</v>
      </c>
      <c r="K193" s="538">
        <f t="shared" si="35"/>
        <v>2.0771513353115726E-2</v>
      </c>
      <c r="L193" s="538">
        <f t="shared" si="35"/>
        <v>1.9370460048426151E-2</v>
      </c>
      <c r="M193" s="538">
        <f t="shared" si="35"/>
        <v>1.7964071856287425E-2</v>
      </c>
    </row>
    <row r="194" spans="1:13" ht="28.5">
      <c r="A194" s="522" t="s">
        <v>372</v>
      </c>
      <c r="B194" s="547">
        <v>2</v>
      </c>
      <c r="C194" s="547">
        <v>1</v>
      </c>
      <c r="D194" s="547">
        <v>1</v>
      </c>
      <c r="E194" s="547">
        <v>1</v>
      </c>
      <c r="F194" s="547">
        <v>1</v>
      </c>
      <c r="H194" s="522" t="s">
        <v>372</v>
      </c>
      <c r="I194" s="538">
        <f t="shared" si="36"/>
        <v>3.5842293906810036E-3</v>
      </c>
      <c r="J194" s="538">
        <f t="shared" si="35"/>
        <v>1.736111111111111E-3</v>
      </c>
      <c r="K194" s="538">
        <f t="shared" si="35"/>
        <v>2.967359050445104E-3</v>
      </c>
      <c r="L194" s="538">
        <f t="shared" si="35"/>
        <v>2.4213075060532689E-3</v>
      </c>
      <c r="M194" s="538">
        <f t="shared" si="35"/>
        <v>2.9940119760479044E-3</v>
      </c>
    </row>
    <row r="195" spans="1:13" ht="28.5">
      <c r="A195" s="522" t="s">
        <v>373</v>
      </c>
      <c r="B195" s="547">
        <v>2</v>
      </c>
      <c r="C195" s="547">
        <v>0</v>
      </c>
      <c r="D195" s="547">
        <v>1</v>
      </c>
      <c r="E195" s="547">
        <v>1</v>
      </c>
      <c r="F195" s="547">
        <v>1</v>
      </c>
      <c r="H195" s="522" t="s">
        <v>373</v>
      </c>
      <c r="I195" s="538">
        <f t="shared" si="36"/>
        <v>3.5842293906810036E-3</v>
      </c>
      <c r="J195" s="538">
        <f t="shared" si="35"/>
        <v>0</v>
      </c>
      <c r="K195" s="538">
        <f t="shared" si="35"/>
        <v>2.967359050445104E-3</v>
      </c>
      <c r="L195" s="538">
        <f t="shared" si="35"/>
        <v>2.4213075060532689E-3</v>
      </c>
      <c r="M195" s="538">
        <f t="shared" si="35"/>
        <v>2.9940119760479044E-3</v>
      </c>
    </row>
    <row r="196" spans="1:13" ht="42.75">
      <c r="A196" s="522" t="s">
        <v>374</v>
      </c>
      <c r="B196" s="547">
        <v>384</v>
      </c>
      <c r="C196" s="547">
        <v>414</v>
      </c>
      <c r="D196" s="547">
        <v>247</v>
      </c>
      <c r="E196" s="547">
        <v>232</v>
      </c>
      <c r="F196" s="547">
        <v>241</v>
      </c>
      <c r="H196" s="522" t="s">
        <v>374</v>
      </c>
      <c r="I196" s="538">
        <f t="shared" si="36"/>
        <v>0.68817204301075274</v>
      </c>
      <c r="J196" s="538">
        <f t="shared" si="35"/>
        <v>0.71875</v>
      </c>
      <c r="K196" s="538">
        <f t="shared" si="35"/>
        <v>0.73293768545994065</v>
      </c>
      <c r="L196" s="538">
        <f t="shared" si="35"/>
        <v>0.56174334140435833</v>
      </c>
      <c r="M196" s="538">
        <f t="shared" si="35"/>
        <v>0.72155688622754488</v>
      </c>
    </row>
    <row r="197" spans="1:13" ht="42.75">
      <c r="A197" s="536" t="s">
        <v>375</v>
      </c>
      <c r="B197" s="547">
        <v>0</v>
      </c>
      <c r="C197" s="547">
        <v>0</v>
      </c>
      <c r="D197" s="547">
        <v>0</v>
      </c>
      <c r="E197" s="547">
        <v>0</v>
      </c>
      <c r="F197" s="547">
        <v>0</v>
      </c>
      <c r="H197" s="536" t="s">
        <v>375</v>
      </c>
      <c r="I197" s="538">
        <f t="shared" si="36"/>
        <v>0</v>
      </c>
      <c r="J197" s="538">
        <f t="shared" si="35"/>
        <v>0</v>
      </c>
      <c r="K197" s="538">
        <f t="shared" si="35"/>
        <v>0</v>
      </c>
      <c r="L197" s="538">
        <f t="shared" si="35"/>
        <v>0</v>
      </c>
      <c r="M197" s="538">
        <f t="shared" si="35"/>
        <v>0</v>
      </c>
    </row>
    <row r="198" spans="1:13">
      <c r="A198" s="522" t="s">
        <v>376</v>
      </c>
      <c r="B198" s="547">
        <v>0</v>
      </c>
      <c r="C198" s="547">
        <v>1</v>
      </c>
      <c r="D198" s="547">
        <v>3</v>
      </c>
      <c r="E198" s="547">
        <v>4</v>
      </c>
      <c r="F198" s="547">
        <v>3</v>
      </c>
      <c r="H198" s="536" t="s">
        <v>376</v>
      </c>
      <c r="I198" s="538">
        <f t="shared" si="36"/>
        <v>0</v>
      </c>
      <c r="J198" s="538">
        <f t="shared" si="35"/>
        <v>1.736111111111111E-3</v>
      </c>
      <c r="K198" s="538">
        <f t="shared" si="35"/>
        <v>8.9020771513353119E-3</v>
      </c>
      <c r="L198" s="538">
        <f t="shared" si="35"/>
        <v>9.6852300242130755E-3</v>
      </c>
      <c r="M198" s="538">
        <f t="shared" si="35"/>
        <v>8.9820359281437123E-3</v>
      </c>
    </row>
    <row r="199" spans="1:13" ht="15.75" thickBot="1">
      <c r="A199" s="527" t="s">
        <v>22</v>
      </c>
      <c r="B199" s="548">
        <v>558</v>
      </c>
      <c r="C199" s="548">
        <v>576</v>
      </c>
      <c r="D199" s="548">
        <v>337</v>
      </c>
      <c r="E199" s="548">
        <v>413</v>
      </c>
      <c r="F199" s="549">
        <v>334</v>
      </c>
      <c r="H199" s="540" t="s">
        <v>22</v>
      </c>
      <c r="I199" s="538">
        <f t="shared" si="36"/>
        <v>1</v>
      </c>
      <c r="J199" s="538">
        <f t="shared" si="35"/>
        <v>1</v>
      </c>
      <c r="K199" s="538">
        <f t="shared" si="35"/>
        <v>1</v>
      </c>
      <c r="L199" s="538">
        <f t="shared" si="35"/>
        <v>1</v>
      </c>
      <c r="M199" s="538">
        <f t="shared" si="35"/>
        <v>1</v>
      </c>
    </row>
    <row r="200" spans="1:13" ht="15.75" thickBot="1"/>
    <row r="201" spans="1:13" ht="15.75" thickBot="1">
      <c r="A201" s="870" t="s">
        <v>378</v>
      </c>
      <c r="B201" s="871"/>
      <c r="C201" s="871"/>
      <c r="D201" s="871"/>
      <c r="E201" s="871"/>
      <c r="F201" s="871"/>
      <c r="H201" s="876" t="s">
        <v>378</v>
      </c>
      <c r="I201" s="877"/>
      <c r="J201" s="877"/>
      <c r="K201" s="877"/>
      <c r="L201" s="877"/>
      <c r="M201" s="878"/>
    </row>
    <row r="202" spans="1:13">
      <c r="A202" s="550" t="s">
        <v>363</v>
      </c>
      <c r="B202" s="551">
        <v>2018</v>
      </c>
      <c r="C202" s="551">
        <v>2019</v>
      </c>
      <c r="D202" s="551">
        <v>2020</v>
      </c>
      <c r="E202" s="551">
        <v>2021</v>
      </c>
      <c r="F202" s="552">
        <v>2022</v>
      </c>
      <c r="H202" s="533" t="s">
        <v>363</v>
      </c>
      <c r="I202" s="534">
        <v>2018</v>
      </c>
      <c r="J202" s="534">
        <v>2019</v>
      </c>
      <c r="K202" s="534">
        <v>2020</v>
      </c>
      <c r="L202" s="534">
        <v>2021</v>
      </c>
      <c r="M202" s="535">
        <v>2022</v>
      </c>
    </row>
    <row r="203" spans="1:13" ht="28.5">
      <c r="A203" s="499" t="s">
        <v>364</v>
      </c>
      <c r="B203" s="500">
        <f>B170+B186</f>
        <v>0</v>
      </c>
      <c r="C203" s="500">
        <f t="shared" ref="C203:F203" si="37">C170+C186</f>
        <v>0</v>
      </c>
      <c r="D203" s="500">
        <f t="shared" si="37"/>
        <v>0</v>
      </c>
      <c r="E203" s="500">
        <f t="shared" si="37"/>
        <v>0</v>
      </c>
      <c r="F203" s="501">
        <f t="shared" si="37"/>
        <v>0</v>
      </c>
      <c r="H203" s="536" t="s">
        <v>364</v>
      </c>
      <c r="I203" s="538">
        <f>B203/B$216</f>
        <v>0</v>
      </c>
      <c r="J203" s="538">
        <f t="shared" ref="J203:M216" si="38">C203/C$216</f>
        <v>0</v>
      </c>
      <c r="K203" s="538">
        <f t="shared" si="38"/>
        <v>0</v>
      </c>
      <c r="L203" s="538">
        <f t="shared" si="38"/>
        <v>0</v>
      </c>
      <c r="M203" s="538">
        <f t="shared" si="38"/>
        <v>0</v>
      </c>
    </row>
    <row r="204" spans="1:13">
      <c r="A204" s="499" t="s">
        <v>365</v>
      </c>
      <c r="B204" s="500">
        <f t="shared" ref="B204:F216" si="39">B171+B187</f>
        <v>30</v>
      </c>
      <c r="C204" s="500">
        <f t="shared" si="39"/>
        <v>37</v>
      </c>
      <c r="D204" s="500">
        <f t="shared" si="39"/>
        <v>15</v>
      </c>
      <c r="E204" s="500">
        <f t="shared" si="39"/>
        <v>13</v>
      </c>
      <c r="F204" s="501">
        <f t="shared" si="39"/>
        <v>19</v>
      </c>
      <c r="H204" s="536" t="s">
        <v>365</v>
      </c>
      <c r="I204" s="538">
        <f t="shared" ref="I204:I216" si="40">B204/B$216</f>
        <v>3.870967741935484E-2</v>
      </c>
      <c r="J204" s="538">
        <f t="shared" si="38"/>
        <v>4.1902604756511891E-2</v>
      </c>
      <c r="K204" s="538">
        <f t="shared" si="38"/>
        <v>3.0425963488843813E-2</v>
      </c>
      <c r="L204" s="538">
        <f t="shared" si="38"/>
        <v>1.8465909090909092E-2</v>
      </c>
      <c r="M204" s="538">
        <f t="shared" si="38"/>
        <v>3.7181996086105673E-2</v>
      </c>
    </row>
    <row r="205" spans="1:13" ht="28.5">
      <c r="A205" s="499" t="s">
        <v>366</v>
      </c>
      <c r="B205" s="500">
        <f t="shared" si="39"/>
        <v>2</v>
      </c>
      <c r="C205" s="500">
        <f t="shared" si="39"/>
        <v>1</v>
      </c>
      <c r="D205" s="500">
        <f t="shared" si="39"/>
        <v>2</v>
      </c>
      <c r="E205" s="500">
        <f t="shared" si="39"/>
        <v>0</v>
      </c>
      <c r="F205" s="501">
        <f t="shared" si="39"/>
        <v>3</v>
      </c>
      <c r="H205" s="536" t="s">
        <v>366</v>
      </c>
      <c r="I205" s="538">
        <f t="shared" si="40"/>
        <v>2.5806451612903226E-3</v>
      </c>
      <c r="J205" s="538">
        <f t="shared" si="38"/>
        <v>1.1325028312570782E-3</v>
      </c>
      <c r="K205" s="538">
        <f t="shared" si="38"/>
        <v>4.0567951318458417E-3</v>
      </c>
      <c r="L205" s="538">
        <f t="shared" si="38"/>
        <v>0</v>
      </c>
      <c r="M205" s="538">
        <f t="shared" si="38"/>
        <v>5.8708414872798431E-3</v>
      </c>
    </row>
    <row r="206" spans="1:13" ht="28.5">
      <c r="A206" s="499" t="s">
        <v>367</v>
      </c>
      <c r="B206" s="500">
        <f t="shared" si="39"/>
        <v>101</v>
      </c>
      <c r="C206" s="500">
        <f t="shared" si="39"/>
        <v>115</v>
      </c>
      <c r="D206" s="500">
        <f t="shared" si="39"/>
        <v>68</v>
      </c>
      <c r="E206" s="500">
        <f t="shared" si="39"/>
        <v>116</v>
      </c>
      <c r="F206" s="501">
        <f t="shared" si="39"/>
        <v>57</v>
      </c>
      <c r="H206" s="536" t="s">
        <v>367</v>
      </c>
      <c r="I206" s="538">
        <f t="shared" si="40"/>
        <v>0.13032258064516128</v>
      </c>
      <c r="J206" s="538">
        <f t="shared" si="38"/>
        <v>0.13023782559456398</v>
      </c>
      <c r="K206" s="538">
        <f t="shared" si="38"/>
        <v>0.13793103448275862</v>
      </c>
      <c r="L206" s="538">
        <f t="shared" si="38"/>
        <v>0.16477272727272727</v>
      </c>
      <c r="M206" s="538">
        <f t="shared" si="38"/>
        <v>0.11154598825831702</v>
      </c>
    </row>
    <row r="207" spans="1:13" ht="28.5">
      <c r="A207" s="499" t="s">
        <v>368</v>
      </c>
      <c r="B207" s="500">
        <f t="shared" si="39"/>
        <v>0</v>
      </c>
      <c r="C207" s="500">
        <f t="shared" si="39"/>
        <v>2</v>
      </c>
      <c r="D207" s="500">
        <f t="shared" si="39"/>
        <v>0</v>
      </c>
      <c r="E207" s="500">
        <f t="shared" si="39"/>
        <v>0</v>
      </c>
      <c r="F207" s="501">
        <f t="shared" si="39"/>
        <v>0</v>
      </c>
      <c r="H207" s="536" t="s">
        <v>368</v>
      </c>
      <c r="I207" s="538">
        <f t="shared" si="40"/>
        <v>0</v>
      </c>
      <c r="J207" s="538">
        <f t="shared" si="38"/>
        <v>2.2650056625141564E-3</v>
      </c>
      <c r="K207" s="538">
        <f t="shared" si="38"/>
        <v>0</v>
      </c>
      <c r="L207" s="538">
        <f t="shared" si="38"/>
        <v>0</v>
      </c>
      <c r="M207" s="538">
        <f t="shared" si="38"/>
        <v>0</v>
      </c>
    </row>
    <row r="208" spans="1:13" ht="28.5">
      <c r="A208" s="499" t="s">
        <v>369</v>
      </c>
      <c r="B208" s="500">
        <f t="shared" si="39"/>
        <v>68</v>
      </c>
      <c r="C208" s="500">
        <f t="shared" si="39"/>
        <v>51</v>
      </c>
      <c r="D208" s="500">
        <f t="shared" si="39"/>
        <v>26</v>
      </c>
      <c r="E208" s="500">
        <f t="shared" si="39"/>
        <v>34</v>
      </c>
      <c r="F208" s="501">
        <f t="shared" si="39"/>
        <v>28</v>
      </c>
      <c r="H208" s="536" t="s">
        <v>369</v>
      </c>
      <c r="I208" s="538">
        <f t="shared" si="40"/>
        <v>8.7741935483870964E-2</v>
      </c>
      <c r="J208" s="538">
        <f t="shared" si="38"/>
        <v>5.7757644394110984E-2</v>
      </c>
      <c r="K208" s="538">
        <f t="shared" si="38"/>
        <v>5.2738336713995942E-2</v>
      </c>
      <c r="L208" s="538">
        <f t="shared" si="38"/>
        <v>4.8295454545454544E-2</v>
      </c>
      <c r="M208" s="538">
        <f t="shared" si="38"/>
        <v>5.4794520547945202E-2</v>
      </c>
    </row>
    <row r="209" spans="1:13" ht="28.5">
      <c r="A209" s="499" t="s">
        <v>370</v>
      </c>
      <c r="B209" s="500">
        <f t="shared" si="39"/>
        <v>1</v>
      </c>
      <c r="C209" s="500">
        <f t="shared" si="39"/>
        <v>2</v>
      </c>
      <c r="D209" s="500">
        <f t="shared" si="39"/>
        <v>0</v>
      </c>
      <c r="E209" s="500">
        <f t="shared" si="39"/>
        <v>2</v>
      </c>
      <c r="F209" s="501">
        <f t="shared" si="39"/>
        <v>1</v>
      </c>
      <c r="H209" s="536" t="s">
        <v>370</v>
      </c>
      <c r="I209" s="538">
        <f t="shared" si="40"/>
        <v>1.2903225806451613E-3</v>
      </c>
      <c r="J209" s="538">
        <f t="shared" si="38"/>
        <v>2.2650056625141564E-3</v>
      </c>
      <c r="K209" s="538">
        <f t="shared" si="38"/>
        <v>0</v>
      </c>
      <c r="L209" s="538">
        <f t="shared" si="38"/>
        <v>2.840909090909091E-3</v>
      </c>
      <c r="M209" s="538">
        <f t="shared" si="38"/>
        <v>1.9569471624266144E-3</v>
      </c>
    </row>
    <row r="210" spans="1:13" ht="28.5">
      <c r="A210" s="499" t="s">
        <v>371</v>
      </c>
      <c r="B210" s="500">
        <f t="shared" si="39"/>
        <v>11</v>
      </c>
      <c r="C210" s="500">
        <f t="shared" si="39"/>
        <v>12</v>
      </c>
      <c r="D210" s="500">
        <f t="shared" si="39"/>
        <v>9</v>
      </c>
      <c r="E210" s="500">
        <f t="shared" si="39"/>
        <v>9</v>
      </c>
      <c r="F210" s="501">
        <f t="shared" si="39"/>
        <v>6</v>
      </c>
      <c r="G210" s="553">
        <f>F196/F213</f>
        <v>0.61953727506426737</v>
      </c>
      <c r="H210" s="536" t="s">
        <v>371</v>
      </c>
      <c r="I210" s="538">
        <f t="shared" si="40"/>
        <v>1.4193548387096775E-2</v>
      </c>
      <c r="J210" s="538">
        <f t="shared" si="38"/>
        <v>1.3590033975084938E-2</v>
      </c>
      <c r="K210" s="538">
        <f t="shared" si="38"/>
        <v>1.8255578093306288E-2</v>
      </c>
      <c r="L210" s="538">
        <f t="shared" si="38"/>
        <v>1.278409090909091E-2</v>
      </c>
      <c r="M210" s="538">
        <f t="shared" si="38"/>
        <v>1.1741682974559686E-2</v>
      </c>
    </row>
    <row r="211" spans="1:13" ht="28.5">
      <c r="A211" s="499" t="s">
        <v>372</v>
      </c>
      <c r="B211" s="500">
        <f t="shared" si="39"/>
        <v>2</v>
      </c>
      <c r="C211" s="500">
        <f t="shared" si="39"/>
        <v>1</v>
      </c>
      <c r="D211" s="500">
        <f t="shared" si="39"/>
        <v>1</v>
      </c>
      <c r="E211" s="500">
        <f t="shared" si="39"/>
        <v>1</v>
      </c>
      <c r="F211" s="501">
        <f t="shared" si="39"/>
        <v>1</v>
      </c>
      <c r="H211" s="499" t="s">
        <v>372</v>
      </c>
      <c r="I211" s="538">
        <f t="shared" si="40"/>
        <v>2.5806451612903226E-3</v>
      </c>
      <c r="J211" s="538">
        <f t="shared" si="38"/>
        <v>1.1325028312570782E-3</v>
      </c>
      <c r="K211" s="538">
        <f t="shared" si="38"/>
        <v>2.0283975659229209E-3</v>
      </c>
      <c r="L211" s="538">
        <f t="shared" si="38"/>
        <v>1.4204545454545455E-3</v>
      </c>
      <c r="M211" s="538">
        <f t="shared" si="38"/>
        <v>1.9569471624266144E-3</v>
      </c>
    </row>
    <row r="212" spans="1:13" ht="28.5">
      <c r="A212" s="499" t="s">
        <v>373</v>
      </c>
      <c r="B212" s="500">
        <f t="shared" si="39"/>
        <v>2</v>
      </c>
      <c r="C212" s="500">
        <f t="shared" si="39"/>
        <v>0</v>
      </c>
      <c r="D212" s="500">
        <f t="shared" si="39"/>
        <v>2</v>
      </c>
      <c r="E212" s="500">
        <f t="shared" si="39"/>
        <v>1</v>
      </c>
      <c r="F212" s="501">
        <f t="shared" si="39"/>
        <v>3</v>
      </c>
      <c r="H212" s="536" t="s">
        <v>373</v>
      </c>
      <c r="I212" s="538">
        <f t="shared" si="40"/>
        <v>2.5806451612903226E-3</v>
      </c>
      <c r="J212" s="538">
        <f t="shared" si="38"/>
        <v>0</v>
      </c>
      <c r="K212" s="538">
        <f t="shared" si="38"/>
        <v>4.0567951318458417E-3</v>
      </c>
      <c r="L212" s="538">
        <f t="shared" si="38"/>
        <v>1.4204545454545455E-3</v>
      </c>
      <c r="M212" s="538">
        <f t="shared" si="38"/>
        <v>5.8708414872798431E-3</v>
      </c>
    </row>
    <row r="213" spans="1:13" ht="42.75">
      <c r="A213" s="499" t="s">
        <v>374</v>
      </c>
      <c r="B213" s="500">
        <f t="shared" si="39"/>
        <v>558</v>
      </c>
      <c r="C213" s="500">
        <f t="shared" si="39"/>
        <v>660</v>
      </c>
      <c r="D213" s="500">
        <f t="shared" si="39"/>
        <v>367</v>
      </c>
      <c r="E213" s="500">
        <f t="shared" si="39"/>
        <v>463</v>
      </c>
      <c r="F213" s="501">
        <f t="shared" si="39"/>
        <v>389</v>
      </c>
      <c r="H213" s="536" t="s">
        <v>374</v>
      </c>
      <c r="I213" s="538">
        <f t="shared" si="40"/>
        <v>0.72</v>
      </c>
      <c r="J213" s="538">
        <f t="shared" si="38"/>
        <v>0.74745186862967161</v>
      </c>
      <c r="K213" s="538">
        <f t="shared" si="38"/>
        <v>0.744421906693712</v>
      </c>
      <c r="L213" s="538">
        <f t="shared" si="38"/>
        <v>0.65767045454545459</v>
      </c>
      <c r="M213" s="538">
        <f t="shared" si="38"/>
        <v>0.76125244618395305</v>
      </c>
    </row>
    <row r="214" spans="1:13" ht="42.75">
      <c r="A214" s="536" t="s">
        <v>375</v>
      </c>
      <c r="B214" s="500">
        <f t="shared" si="39"/>
        <v>0</v>
      </c>
      <c r="C214" s="500">
        <f t="shared" si="39"/>
        <v>1</v>
      </c>
      <c r="D214" s="500">
        <f t="shared" si="39"/>
        <v>0</v>
      </c>
      <c r="E214" s="500">
        <f t="shared" si="39"/>
        <v>0</v>
      </c>
      <c r="F214" s="501">
        <f t="shared" si="39"/>
        <v>0</v>
      </c>
      <c r="H214" s="536" t="s">
        <v>375</v>
      </c>
      <c r="I214" s="538">
        <f t="shared" si="40"/>
        <v>0</v>
      </c>
      <c r="J214" s="538">
        <f t="shared" si="38"/>
        <v>1.1325028312570782E-3</v>
      </c>
      <c r="K214" s="538">
        <f t="shared" si="38"/>
        <v>0</v>
      </c>
      <c r="L214" s="538">
        <f t="shared" si="38"/>
        <v>0</v>
      </c>
      <c r="M214" s="538">
        <f t="shared" si="38"/>
        <v>0</v>
      </c>
    </row>
    <row r="215" spans="1:13">
      <c r="A215" s="499" t="s">
        <v>376</v>
      </c>
      <c r="B215" s="500">
        <f t="shared" si="39"/>
        <v>0</v>
      </c>
      <c r="C215" s="500">
        <f t="shared" si="39"/>
        <v>1</v>
      </c>
      <c r="D215" s="500">
        <f t="shared" si="39"/>
        <v>3</v>
      </c>
      <c r="E215" s="500">
        <f t="shared" si="39"/>
        <v>5</v>
      </c>
      <c r="F215" s="501">
        <f t="shared" si="39"/>
        <v>4</v>
      </c>
      <c r="H215" s="536" t="s">
        <v>376</v>
      </c>
      <c r="I215" s="538">
        <f t="shared" si="40"/>
        <v>0</v>
      </c>
      <c r="J215" s="538">
        <f t="shared" si="38"/>
        <v>1.1325028312570782E-3</v>
      </c>
      <c r="K215" s="538">
        <f t="shared" si="38"/>
        <v>6.0851926977687626E-3</v>
      </c>
      <c r="L215" s="538">
        <f t="shared" si="38"/>
        <v>7.102272727272727E-3</v>
      </c>
      <c r="M215" s="538">
        <f t="shared" si="38"/>
        <v>7.8277886497064575E-3</v>
      </c>
    </row>
    <row r="216" spans="1:13" ht="15.75" thickBot="1">
      <c r="A216" s="505" t="s">
        <v>22</v>
      </c>
      <c r="B216" s="554">
        <f t="shared" si="39"/>
        <v>775</v>
      </c>
      <c r="C216" s="554">
        <f t="shared" si="39"/>
        <v>883</v>
      </c>
      <c r="D216" s="554">
        <f t="shared" si="39"/>
        <v>493</v>
      </c>
      <c r="E216" s="554">
        <f t="shared" si="39"/>
        <v>704</v>
      </c>
      <c r="F216" s="555">
        <f t="shared" si="39"/>
        <v>511</v>
      </c>
      <c r="H216" s="540" t="s">
        <v>22</v>
      </c>
      <c r="I216" s="538">
        <f t="shared" si="40"/>
        <v>1</v>
      </c>
      <c r="J216" s="538">
        <f t="shared" si="38"/>
        <v>1</v>
      </c>
      <c r="K216" s="538">
        <f t="shared" si="38"/>
        <v>1</v>
      </c>
      <c r="L216" s="538">
        <f t="shared" si="38"/>
        <v>1</v>
      </c>
      <c r="M216" s="538">
        <f t="shared" si="38"/>
        <v>1</v>
      </c>
    </row>
    <row r="217" spans="1:13" hidden="1">
      <c r="A217" s="530"/>
      <c r="B217" s="556"/>
      <c r="C217" s="556"/>
      <c r="D217" s="556"/>
      <c r="E217" s="556"/>
      <c r="F217" s="556"/>
      <c r="H217" s="557"/>
      <c r="I217" s="558"/>
      <c r="J217" s="558"/>
      <c r="K217" s="558"/>
      <c r="L217" s="558"/>
      <c r="M217" s="558"/>
    </row>
    <row r="218" spans="1:13" ht="15.75" hidden="1" thickBot="1">
      <c r="A218" s="870" t="s">
        <v>378</v>
      </c>
      <c r="B218" s="871"/>
      <c r="C218" s="871"/>
      <c r="D218" s="871"/>
      <c r="E218" s="871"/>
      <c r="F218" s="871"/>
    </row>
    <row r="219" spans="1:13" hidden="1">
      <c r="A219" s="550" t="s">
        <v>363</v>
      </c>
      <c r="B219" s="551">
        <v>2018</v>
      </c>
      <c r="C219" s="551">
        <v>2019</v>
      </c>
      <c r="D219" s="551">
        <v>2020</v>
      </c>
      <c r="E219" s="551">
        <v>2021</v>
      </c>
      <c r="F219" s="552">
        <v>2022</v>
      </c>
    </row>
    <row r="220" spans="1:13" ht="28.5" hidden="1">
      <c r="A220" s="499" t="s">
        <v>364</v>
      </c>
      <c r="B220" s="502"/>
      <c r="C220" s="502"/>
      <c r="D220" s="502"/>
      <c r="E220" s="502"/>
      <c r="F220" s="503"/>
    </row>
    <row r="221" spans="1:13" hidden="1">
      <c r="A221" s="499" t="s">
        <v>365</v>
      </c>
      <c r="B221" s="502">
        <f t="shared" ref="B221:F223" si="41">B171/B204</f>
        <v>0</v>
      </c>
      <c r="C221" s="502">
        <f t="shared" si="41"/>
        <v>5.4054054054054057E-2</v>
      </c>
      <c r="D221" s="502">
        <f t="shared" si="41"/>
        <v>0</v>
      </c>
      <c r="E221" s="502">
        <f t="shared" si="41"/>
        <v>7.6923076923076927E-2</v>
      </c>
      <c r="F221" s="503">
        <f t="shared" si="41"/>
        <v>0</v>
      </c>
    </row>
    <row r="222" spans="1:13" ht="28.5" hidden="1">
      <c r="A222" s="499" t="s">
        <v>366</v>
      </c>
      <c r="B222" s="502">
        <f t="shared" si="41"/>
        <v>0.5</v>
      </c>
      <c r="C222" s="502">
        <f t="shared" si="41"/>
        <v>1</v>
      </c>
      <c r="D222" s="502">
        <f t="shared" si="41"/>
        <v>0.5</v>
      </c>
      <c r="E222" s="502"/>
      <c r="F222" s="559">
        <f t="shared" si="41"/>
        <v>0.66666666666666663</v>
      </c>
    </row>
    <row r="223" spans="1:13" ht="28.5" hidden="1">
      <c r="A223" s="499" t="s">
        <v>367</v>
      </c>
      <c r="B223" s="502">
        <f t="shared" si="41"/>
        <v>0.38613861386138615</v>
      </c>
      <c r="C223" s="502">
        <f t="shared" si="41"/>
        <v>0.44347826086956521</v>
      </c>
      <c r="D223" s="502">
        <f t="shared" si="41"/>
        <v>0.45588235294117646</v>
      </c>
      <c r="E223" s="502">
        <f t="shared" si="41"/>
        <v>0.45689655172413796</v>
      </c>
      <c r="F223" s="503">
        <f t="shared" si="41"/>
        <v>0.40350877192982454</v>
      </c>
    </row>
    <row r="224" spans="1:13" ht="28.5" hidden="1">
      <c r="A224" s="499" t="s">
        <v>368</v>
      </c>
      <c r="B224" s="502"/>
      <c r="C224" s="502"/>
      <c r="D224" s="502"/>
      <c r="E224" s="502"/>
      <c r="F224" s="503"/>
    </row>
    <row r="225" spans="1:6" ht="28.5" hidden="1">
      <c r="A225" s="499" t="s">
        <v>369</v>
      </c>
      <c r="B225" s="502">
        <f t="shared" ref="B225:F230" si="42">B175/B208</f>
        <v>4.4117647058823532E-2</v>
      </c>
      <c r="C225" s="502">
        <f t="shared" si="42"/>
        <v>3.9215686274509803E-2</v>
      </c>
      <c r="D225" s="502">
        <f t="shared" si="42"/>
        <v>3.8461538461538464E-2</v>
      </c>
      <c r="E225" s="502">
        <f t="shared" si="42"/>
        <v>5.8823529411764705E-2</v>
      </c>
      <c r="F225" s="503">
        <f t="shared" si="42"/>
        <v>0</v>
      </c>
    </row>
    <row r="226" spans="1:6" ht="28.5" hidden="1">
      <c r="A226" s="499" t="s">
        <v>370</v>
      </c>
      <c r="B226" s="502">
        <f t="shared" si="42"/>
        <v>0</v>
      </c>
      <c r="C226" s="502">
        <f t="shared" si="42"/>
        <v>0.5</v>
      </c>
      <c r="D226" s="502"/>
      <c r="E226" s="502">
        <f t="shared" si="42"/>
        <v>1</v>
      </c>
      <c r="F226" s="503">
        <f t="shared" si="42"/>
        <v>1</v>
      </c>
    </row>
    <row r="227" spans="1:6" ht="28.5" hidden="1">
      <c r="A227" s="499" t="s">
        <v>371</v>
      </c>
      <c r="B227" s="502">
        <f t="shared" si="42"/>
        <v>0</v>
      </c>
      <c r="C227" s="502">
        <f t="shared" si="42"/>
        <v>8.3333333333333329E-2</v>
      </c>
      <c r="D227" s="502">
        <f t="shared" si="42"/>
        <v>0.22222222222222221</v>
      </c>
      <c r="E227" s="502">
        <f t="shared" si="42"/>
        <v>0.1111111111111111</v>
      </c>
      <c r="F227" s="503">
        <f t="shared" si="42"/>
        <v>0</v>
      </c>
    </row>
    <row r="228" spans="1:6" ht="28.5" hidden="1">
      <c r="A228" s="499" t="s">
        <v>372</v>
      </c>
      <c r="B228" s="502">
        <f t="shared" si="42"/>
        <v>0</v>
      </c>
      <c r="C228" s="502">
        <f t="shared" si="42"/>
        <v>0</v>
      </c>
      <c r="D228" s="502">
        <f t="shared" si="42"/>
        <v>0</v>
      </c>
      <c r="E228" s="502">
        <f t="shared" si="42"/>
        <v>0</v>
      </c>
      <c r="F228" s="503">
        <f t="shared" si="42"/>
        <v>0</v>
      </c>
    </row>
    <row r="229" spans="1:6" ht="28.5" hidden="1">
      <c r="A229" s="499" t="s">
        <v>373</v>
      </c>
      <c r="B229" s="502">
        <f t="shared" si="42"/>
        <v>0</v>
      </c>
      <c r="C229" s="502"/>
      <c r="D229" s="502">
        <f t="shared" si="42"/>
        <v>0.5</v>
      </c>
      <c r="E229" s="502">
        <f t="shared" si="42"/>
        <v>0</v>
      </c>
      <c r="F229" s="559">
        <f t="shared" si="42"/>
        <v>0.66666666666666663</v>
      </c>
    </row>
    <row r="230" spans="1:6" ht="42.75" hidden="1">
      <c r="A230" s="499" t="s">
        <v>374</v>
      </c>
      <c r="B230" s="502">
        <f t="shared" si="42"/>
        <v>0.31182795698924731</v>
      </c>
      <c r="C230" s="502">
        <f t="shared" si="42"/>
        <v>0.37272727272727274</v>
      </c>
      <c r="D230" s="502">
        <f t="shared" si="42"/>
        <v>0.32697547683923706</v>
      </c>
      <c r="E230" s="502">
        <f t="shared" si="42"/>
        <v>0.49892008639308855</v>
      </c>
      <c r="F230" s="503">
        <f t="shared" si="42"/>
        <v>0.38046272493573263</v>
      </c>
    </row>
    <row r="231" spans="1:6" ht="42.75" hidden="1">
      <c r="A231" s="536" t="s">
        <v>375</v>
      </c>
      <c r="B231" s="502">
        <f>B197+B181</f>
        <v>0</v>
      </c>
      <c r="C231" s="502">
        <f t="shared" ref="C231:F231" si="43">C197+C181</f>
        <v>1</v>
      </c>
      <c r="D231" s="502">
        <f t="shared" si="43"/>
        <v>0</v>
      </c>
      <c r="E231" s="502">
        <f t="shared" si="43"/>
        <v>0</v>
      </c>
      <c r="F231" s="503">
        <f t="shared" si="43"/>
        <v>0</v>
      </c>
    </row>
    <row r="232" spans="1:6" hidden="1">
      <c r="A232" s="499" t="s">
        <v>376</v>
      </c>
      <c r="B232" s="502"/>
      <c r="C232" s="502">
        <f t="shared" ref="C232:F233" si="44">C182/C215</f>
        <v>0</v>
      </c>
      <c r="D232" s="502">
        <f t="shared" si="44"/>
        <v>0</v>
      </c>
      <c r="E232" s="502">
        <f t="shared" si="44"/>
        <v>0.2</v>
      </c>
      <c r="F232" s="503">
        <f t="shared" si="44"/>
        <v>0.25</v>
      </c>
    </row>
    <row r="233" spans="1:6" ht="15.75" hidden="1" thickBot="1">
      <c r="A233" s="505" t="s">
        <v>22</v>
      </c>
      <c r="B233" s="508">
        <f>B183/B216</f>
        <v>0.28000000000000003</v>
      </c>
      <c r="C233" s="508">
        <f t="shared" si="44"/>
        <v>0.34767836919592299</v>
      </c>
      <c r="D233" s="508">
        <f t="shared" si="44"/>
        <v>0.31643002028397565</v>
      </c>
      <c r="E233" s="508">
        <f t="shared" si="44"/>
        <v>0.41335227272727271</v>
      </c>
      <c r="F233" s="509">
        <f t="shared" si="44"/>
        <v>0.34637964774951074</v>
      </c>
    </row>
  </sheetData>
  <sheetProtection algorithmName="SHA-512" hashValue="9d0L9xiBARILuqeAbhuBWdVWZv+4FIvSdg9RLRhPk3Fc4OX8CFY+WdK/oDehlCLTLLLfyMuYm9yU+EpCsLFI7g==" saltValue="ENEbPYyEiyXdphwGB+6+Mg==" spinCount="100000" sheet="1" objects="1" scenarios="1"/>
  <mergeCells count="32">
    <mergeCell ref="A1:F1"/>
    <mergeCell ref="A201:F201"/>
    <mergeCell ref="H201:M201"/>
    <mergeCell ref="A218:F218"/>
    <mergeCell ref="A3:F3"/>
    <mergeCell ref="A4:F4"/>
    <mergeCell ref="A5:F5"/>
    <mergeCell ref="B141:F141"/>
    <mergeCell ref="A167:F167"/>
    <mergeCell ref="H167:M167"/>
    <mergeCell ref="B168:F168"/>
    <mergeCell ref="I168:M168"/>
    <mergeCell ref="A184:F184"/>
    <mergeCell ref="H184:M184"/>
    <mergeCell ref="B89:F89"/>
    <mergeCell ref="I89:M89"/>
    <mergeCell ref="A114:F114"/>
    <mergeCell ref="B115:F115"/>
    <mergeCell ref="I115:M115"/>
    <mergeCell ref="A140:F140"/>
    <mergeCell ref="B55:E55"/>
    <mergeCell ref="A62:F62"/>
    <mergeCell ref="H62:M62"/>
    <mergeCell ref="B63:F63"/>
    <mergeCell ref="I63:M63"/>
    <mergeCell ref="A88:F88"/>
    <mergeCell ref="B47:E47"/>
    <mergeCell ref="B7:F7"/>
    <mergeCell ref="B15:F15"/>
    <mergeCell ref="B23:F23"/>
    <mergeCell ref="B31:F31"/>
    <mergeCell ref="B39:E39"/>
  </mergeCells>
  <pageMargins left="0.7" right="0.7" top="0.75" bottom="0.75" header="0.3" footer="0.3"/>
  <pageSetup paperSize="9" scale="55" orientation="portrait" r:id="rId1"/>
  <rowBreaks count="6" manualBreakCount="6">
    <brk id="53" max="12" man="1"/>
    <brk id="87" max="12" man="1"/>
    <brk id="113" max="12" man="1"/>
    <brk id="139" max="12" man="1"/>
    <brk id="165" max="12" man="1"/>
    <brk id="216" max="12" man="1"/>
  </rowBreaks>
  <colBreaks count="1" manualBreakCount="1">
    <brk id="7" max="232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14"/>
  <sheetViews>
    <sheetView zoomScaleNormal="100" workbookViewId="0">
      <selection sqref="A1:P1"/>
    </sheetView>
  </sheetViews>
  <sheetFormatPr defaultColWidth="9.140625" defaultRowHeight="15"/>
  <cols>
    <col min="2" max="5" width="9.140625" customWidth="1"/>
    <col min="6" max="6" width="0.5703125" customWidth="1"/>
    <col min="10" max="10" width="9.140625" customWidth="1"/>
    <col min="11" max="11" width="0.42578125" customWidth="1"/>
    <col min="15" max="15" width="9.140625" customWidth="1"/>
    <col min="16" max="16" width="0.7109375" customWidth="1"/>
  </cols>
  <sheetData>
    <row r="1" spans="1:18">
      <c r="A1" s="756" t="s">
        <v>122</v>
      </c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  <c r="N1" s="757"/>
      <c r="O1" s="757"/>
      <c r="P1" s="757"/>
    </row>
    <row r="2" spans="1:18" s="55" customFormat="1" ht="13.5" thickBot="1">
      <c r="A2" s="54" t="s">
        <v>383</v>
      </c>
    </row>
    <row r="3" spans="1:18" s="55" customFormat="1" ht="15.75" thickBot="1">
      <c r="A3" s="753" t="s">
        <v>276</v>
      </c>
      <c r="B3" s="754"/>
      <c r="C3" s="754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5"/>
    </row>
    <row r="4" spans="1:18" s="55" customFormat="1" ht="15.75" thickBot="1">
      <c r="A4" s="753" t="s">
        <v>277</v>
      </c>
      <c r="B4" s="754"/>
      <c r="C4" s="754"/>
      <c r="D4" s="754"/>
      <c r="E4" s="754"/>
      <c r="F4" s="754"/>
      <c r="G4" s="754"/>
      <c r="H4" s="754"/>
      <c r="I4" s="754"/>
      <c r="J4" s="754"/>
      <c r="K4" s="754"/>
      <c r="L4" s="754"/>
      <c r="M4" s="754"/>
      <c r="N4" s="754"/>
      <c r="O4" s="754"/>
      <c r="P4" s="755"/>
    </row>
    <row r="5" spans="1:18" ht="15.75" thickBot="1">
      <c r="A5" s="753" t="s">
        <v>379</v>
      </c>
      <c r="B5" s="754"/>
      <c r="C5" s="754"/>
      <c r="D5" s="754"/>
      <c r="E5" s="754"/>
      <c r="F5" s="754"/>
      <c r="G5" s="754"/>
      <c r="H5" s="754"/>
      <c r="I5" s="754"/>
      <c r="J5" s="754"/>
      <c r="K5" s="754"/>
      <c r="L5" s="754"/>
      <c r="M5" s="754"/>
      <c r="N5" s="754"/>
      <c r="O5" s="754"/>
      <c r="P5" s="755"/>
    </row>
    <row r="6" spans="1:18" s="55" customFormat="1" ht="15.75" thickBot="1">
      <c r="A6" s="753" t="s">
        <v>380</v>
      </c>
      <c r="B6" s="754"/>
      <c r="C6" s="754"/>
      <c r="D6" s="754"/>
      <c r="E6" s="754"/>
      <c r="F6" s="754"/>
      <c r="G6" s="754"/>
      <c r="H6" s="754"/>
      <c r="I6" s="754"/>
      <c r="J6" s="754"/>
      <c r="K6" s="754"/>
      <c r="L6" s="754"/>
      <c r="M6" s="754"/>
      <c r="N6" s="754"/>
      <c r="O6" s="754"/>
      <c r="P6" s="755"/>
    </row>
    <row r="7" spans="1:18">
      <c r="A7" s="261"/>
      <c r="B7" s="794" t="s">
        <v>9</v>
      </c>
      <c r="C7" s="759"/>
      <c r="D7" s="759"/>
      <c r="E7" s="759"/>
      <c r="F7" s="760"/>
      <c r="G7" s="793" t="s">
        <v>10</v>
      </c>
      <c r="H7" s="762"/>
      <c r="I7" s="762"/>
      <c r="J7" s="758"/>
      <c r="K7" s="763"/>
      <c r="L7" s="761" t="s">
        <v>11</v>
      </c>
      <c r="M7" s="762"/>
      <c r="N7" s="762"/>
      <c r="O7" s="758"/>
      <c r="P7" s="763"/>
    </row>
    <row r="8" spans="1:18" ht="15" customHeight="1">
      <c r="A8" s="262"/>
      <c r="B8" s="263">
        <v>2018</v>
      </c>
      <c r="C8" s="259">
        <v>2019</v>
      </c>
      <c r="D8" s="259">
        <v>2020</v>
      </c>
      <c r="E8" s="264">
        <v>2021</v>
      </c>
      <c r="F8" s="260">
        <v>2022</v>
      </c>
      <c r="G8" s="271">
        <v>2018</v>
      </c>
      <c r="H8" s="259">
        <v>2019</v>
      </c>
      <c r="I8" s="259">
        <v>2020</v>
      </c>
      <c r="J8" s="264">
        <v>2021</v>
      </c>
      <c r="K8" s="260">
        <v>2022</v>
      </c>
      <c r="L8" s="263">
        <v>2018</v>
      </c>
      <c r="M8" s="259">
        <v>2019</v>
      </c>
      <c r="N8" s="259">
        <v>2020</v>
      </c>
      <c r="O8" s="264">
        <v>2021</v>
      </c>
      <c r="P8" s="260">
        <v>2022</v>
      </c>
      <c r="R8" s="113"/>
    </row>
    <row r="9" spans="1:18" ht="15" customHeight="1">
      <c r="A9" s="163" t="s">
        <v>0</v>
      </c>
      <c r="B9" s="10">
        <v>15.3</v>
      </c>
      <c r="C9" s="1">
        <v>17.399999999999999</v>
      </c>
      <c r="D9" s="1">
        <v>15.4</v>
      </c>
      <c r="E9" s="15">
        <v>10.5</v>
      </c>
      <c r="F9" s="124"/>
      <c r="G9" s="121">
        <v>18.600000000000001</v>
      </c>
      <c r="H9" s="1">
        <v>18.3</v>
      </c>
      <c r="I9" s="1">
        <v>16</v>
      </c>
      <c r="J9" s="15">
        <v>15.5</v>
      </c>
      <c r="K9" s="124"/>
      <c r="L9" s="10">
        <v>15.7</v>
      </c>
      <c r="M9" s="1">
        <v>15.3</v>
      </c>
      <c r="N9" s="1">
        <v>13.6</v>
      </c>
      <c r="O9" s="15">
        <v>13.7</v>
      </c>
      <c r="P9" s="124"/>
      <c r="R9" s="113"/>
    </row>
    <row r="10" spans="1:18" ht="15" customHeight="1">
      <c r="A10" s="163" t="s">
        <v>1</v>
      </c>
      <c r="B10" s="10">
        <v>8.3000000000000007</v>
      </c>
      <c r="C10" s="1">
        <v>6</v>
      </c>
      <c r="D10" s="1">
        <v>5.4</v>
      </c>
      <c r="E10" s="15">
        <v>3.3</v>
      </c>
      <c r="F10" s="124"/>
      <c r="G10" s="121">
        <v>7.5</v>
      </c>
      <c r="H10" s="1">
        <v>7.8</v>
      </c>
      <c r="I10" s="1">
        <v>7.3</v>
      </c>
      <c r="J10" s="15">
        <v>6.3</v>
      </c>
      <c r="K10" s="124"/>
      <c r="L10" s="10">
        <v>6.5</v>
      </c>
      <c r="M10" s="1">
        <v>6.1</v>
      </c>
      <c r="N10" s="1">
        <v>5.8</v>
      </c>
      <c r="O10" s="15">
        <v>5.3</v>
      </c>
      <c r="P10" s="124"/>
      <c r="R10" s="113"/>
    </row>
    <row r="11" spans="1:18" ht="15" customHeight="1">
      <c r="A11" s="163" t="s">
        <v>2</v>
      </c>
      <c r="B11" s="10">
        <v>12.2</v>
      </c>
      <c r="C11" s="1">
        <v>12.2</v>
      </c>
      <c r="D11" s="1">
        <v>11</v>
      </c>
      <c r="E11" s="15">
        <v>7.3</v>
      </c>
      <c r="F11" s="124"/>
      <c r="G11" s="121">
        <v>13.6</v>
      </c>
      <c r="H11" s="1">
        <v>13.5</v>
      </c>
      <c r="I11" s="1">
        <v>12.1</v>
      </c>
      <c r="J11" s="15">
        <v>11.4</v>
      </c>
      <c r="K11" s="124"/>
      <c r="L11" s="10">
        <v>11.8</v>
      </c>
      <c r="M11" s="1">
        <v>11.4</v>
      </c>
      <c r="N11" s="1">
        <v>10.3</v>
      </c>
      <c r="O11" s="15">
        <v>10.199999999999999</v>
      </c>
      <c r="P11" s="124"/>
      <c r="R11" s="113"/>
    </row>
    <row r="12" spans="1:18" ht="15.75" customHeight="1" thickBot="1">
      <c r="A12" s="164" t="s">
        <v>3</v>
      </c>
      <c r="B12" s="12">
        <f>B10-B9</f>
        <v>-7</v>
      </c>
      <c r="C12" s="13">
        <f t="shared" ref="C12:E12" si="0">C10-C9</f>
        <v>-11.399999999999999</v>
      </c>
      <c r="D12" s="13">
        <f t="shared" si="0"/>
        <v>-10</v>
      </c>
      <c r="E12" s="13">
        <f t="shared" si="0"/>
        <v>-7.2</v>
      </c>
      <c r="F12" s="14"/>
      <c r="G12" s="158">
        <f>G10-G9</f>
        <v>-11.100000000000001</v>
      </c>
      <c r="H12" s="158">
        <f t="shared" ref="H12:K12" si="1">H10-H9</f>
        <v>-10.5</v>
      </c>
      <c r="I12" s="158">
        <f t="shared" si="1"/>
        <v>-8.6999999999999993</v>
      </c>
      <c r="J12" s="158">
        <f t="shared" si="1"/>
        <v>-9.1999999999999993</v>
      </c>
      <c r="K12" s="14">
        <f t="shared" si="1"/>
        <v>0</v>
      </c>
      <c r="L12" s="158">
        <f>L10-L9</f>
        <v>-9.1999999999999993</v>
      </c>
      <c r="M12" s="13">
        <f t="shared" ref="M12:P12" si="2">M10-M9</f>
        <v>-9.2000000000000011</v>
      </c>
      <c r="N12" s="13">
        <f t="shared" si="2"/>
        <v>-7.8</v>
      </c>
      <c r="O12" s="13">
        <f t="shared" si="2"/>
        <v>-8.3999999999999986</v>
      </c>
      <c r="P12" s="14">
        <f t="shared" si="2"/>
        <v>0</v>
      </c>
      <c r="R12" s="112"/>
    </row>
    <row r="14" spans="1:18">
      <c r="R14" s="113"/>
    </row>
  </sheetData>
  <sheetProtection algorithmName="SHA-512" hashValue="xc7sfPGjdoRwGBAhqIJ0e1SKCuovYvenBO4LgjjX0pftfqxx0t4eECrZ20kmxKallEoB9Oh4vMnmJrjNr1xkdw==" saltValue="imKNHGtnTBhFnohtjk+R3g==" spinCount="100000" sheet="1" objects="1" scenarios="1"/>
  <mergeCells count="8">
    <mergeCell ref="B7:F7"/>
    <mergeCell ref="G7:K7"/>
    <mergeCell ref="L7:P7"/>
    <mergeCell ref="A1:P1"/>
    <mergeCell ref="A3:P3"/>
    <mergeCell ref="A4:P4"/>
    <mergeCell ref="A5:P5"/>
    <mergeCell ref="A6:P6"/>
  </mergeCells>
  <pageMargins left="0.7" right="0.7" top="0.75" bottom="0.75" header="0.3" footer="0.3"/>
  <pageSetup paperSize="9" scale="8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R14"/>
  <sheetViews>
    <sheetView zoomScaleNormal="100" workbookViewId="0">
      <selection sqref="A1:P1"/>
    </sheetView>
  </sheetViews>
  <sheetFormatPr defaultColWidth="9.140625" defaultRowHeight="15"/>
  <cols>
    <col min="2" max="5" width="9.140625" customWidth="1"/>
    <col min="6" max="6" width="0.42578125" customWidth="1"/>
    <col min="10" max="10" width="9.140625" customWidth="1"/>
    <col min="11" max="11" width="0.42578125" customWidth="1"/>
    <col min="15" max="15" width="9.140625" customWidth="1"/>
    <col min="16" max="16" width="0.7109375" customWidth="1"/>
  </cols>
  <sheetData>
    <row r="1" spans="1:18">
      <c r="A1" s="756" t="s">
        <v>122</v>
      </c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  <c r="N1" s="757"/>
      <c r="O1" s="757"/>
      <c r="P1" s="757"/>
    </row>
    <row r="2" spans="1:18" s="55" customFormat="1" ht="13.5" thickBot="1">
      <c r="A2" s="54" t="s">
        <v>280</v>
      </c>
    </row>
    <row r="3" spans="1:18" s="55" customFormat="1" ht="15.75" thickBot="1">
      <c r="A3" s="753" t="s">
        <v>381</v>
      </c>
      <c r="B3" s="754"/>
      <c r="C3" s="754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5"/>
    </row>
    <row r="4" spans="1:18" s="55" customFormat="1" ht="15.75" thickBot="1">
      <c r="A4" s="753" t="s">
        <v>395</v>
      </c>
      <c r="B4" s="754"/>
      <c r="C4" s="754"/>
      <c r="D4" s="754"/>
      <c r="E4" s="754"/>
      <c r="F4" s="754"/>
      <c r="G4" s="754"/>
      <c r="H4" s="754"/>
      <c r="I4" s="754"/>
      <c r="J4" s="754"/>
      <c r="K4" s="754"/>
      <c r="L4" s="754"/>
      <c r="M4" s="754"/>
      <c r="N4" s="754"/>
      <c r="O4" s="754"/>
      <c r="P4" s="755"/>
    </row>
    <row r="5" spans="1:18" ht="15.75" thickBot="1">
      <c r="A5" s="753" t="s">
        <v>382</v>
      </c>
      <c r="B5" s="754"/>
      <c r="C5" s="754"/>
      <c r="D5" s="754"/>
      <c r="E5" s="754"/>
      <c r="F5" s="754"/>
      <c r="G5" s="754"/>
      <c r="H5" s="754"/>
      <c r="I5" s="754"/>
      <c r="J5" s="754"/>
      <c r="K5" s="754"/>
      <c r="L5" s="754"/>
      <c r="M5" s="754"/>
      <c r="N5" s="754"/>
      <c r="O5" s="754"/>
      <c r="P5" s="755"/>
    </row>
    <row r="6" spans="1:18" s="55" customFormat="1" ht="15.75" thickBot="1">
      <c r="A6" s="753" t="s">
        <v>393</v>
      </c>
      <c r="B6" s="754"/>
      <c r="C6" s="754"/>
      <c r="D6" s="754"/>
      <c r="E6" s="754"/>
      <c r="F6" s="754"/>
      <c r="G6" s="754"/>
      <c r="H6" s="754"/>
      <c r="I6" s="754"/>
      <c r="J6" s="754"/>
      <c r="K6" s="754"/>
      <c r="L6" s="754"/>
      <c r="M6" s="754"/>
      <c r="N6" s="754"/>
      <c r="O6" s="754"/>
      <c r="P6" s="755"/>
    </row>
    <row r="7" spans="1:18">
      <c r="A7" s="261"/>
      <c r="B7" s="794" t="s">
        <v>9</v>
      </c>
      <c r="C7" s="759"/>
      <c r="D7" s="759"/>
      <c r="E7" s="759"/>
      <c r="F7" s="760"/>
      <c r="G7" s="793" t="s">
        <v>10</v>
      </c>
      <c r="H7" s="762"/>
      <c r="I7" s="762"/>
      <c r="J7" s="758"/>
      <c r="K7" s="763"/>
      <c r="L7" s="761" t="s">
        <v>11</v>
      </c>
      <c r="M7" s="762"/>
      <c r="N7" s="762"/>
      <c r="O7" s="758"/>
      <c r="P7" s="763"/>
    </row>
    <row r="8" spans="1:18" ht="15" customHeight="1">
      <c r="A8" s="262"/>
      <c r="B8" s="263">
        <v>2018</v>
      </c>
      <c r="C8" s="259">
        <v>2019</v>
      </c>
      <c r="D8" s="259">
        <v>2020</v>
      </c>
      <c r="E8" s="264">
        <v>2021</v>
      </c>
      <c r="F8" s="260">
        <v>2022</v>
      </c>
      <c r="G8" s="271">
        <v>2018</v>
      </c>
      <c r="H8" s="259">
        <v>2019</v>
      </c>
      <c r="I8" s="259">
        <v>2020</v>
      </c>
      <c r="J8" s="264">
        <v>2021</v>
      </c>
      <c r="K8" s="260">
        <v>2022</v>
      </c>
      <c r="L8" s="263">
        <v>2018</v>
      </c>
      <c r="M8" s="259">
        <v>2019</v>
      </c>
      <c r="N8" s="259">
        <v>2020</v>
      </c>
      <c r="O8" s="264">
        <v>2021</v>
      </c>
      <c r="P8" s="260">
        <v>2022</v>
      </c>
      <c r="R8" s="113"/>
    </row>
    <row r="9" spans="1:18" ht="15" customHeight="1">
      <c r="A9" s="163" t="s">
        <v>0</v>
      </c>
      <c r="B9" s="566">
        <v>25212.7</v>
      </c>
      <c r="C9" s="223">
        <v>25409.3</v>
      </c>
      <c r="D9" s="223">
        <v>24627.3</v>
      </c>
      <c r="E9" s="224">
        <v>25745.7</v>
      </c>
      <c r="F9" s="124"/>
      <c r="G9" s="569">
        <v>27503.3</v>
      </c>
      <c r="H9" s="223">
        <v>27811.1</v>
      </c>
      <c r="I9" s="223">
        <v>26554</v>
      </c>
      <c r="J9" s="224">
        <v>27908.400000000001</v>
      </c>
      <c r="K9" s="124"/>
      <c r="L9" s="566">
        <v>25042.9</v>
      </c>
      <c r="M9" s="223">
        <v>25272.3</v>
      </c>
      <c r="N9" s="223">
        <v>23846.5</v>
      </c>
      <c r="O9" s="224">
        <v>25224.1</v>
      </c>
      <c r="P9" s="124"/>
      <c r="R9" s="113"/>
    </row>
    <row r="10" spans="1:18" ht="15" customHeight="1">
      <c r="A10" s="163" t="s">
        <v>1</v>
      </c>
      <c r="B10" s="566">
        <v>16072.8</v>
      </c>
      <c r="C10" s="223">
        <v>16411.8</v>
      </c>
      <c r="D10" s="223">
        <v>15647.9</v>
      </c>
      <c r="E10" s="224">
        <v>16550.099999999999</v>
      </c>
      <c r="F10" s="124"/>
      <c r="G10" s="569">
        <v>18419.3</v>
      </c>
      <c r="H10" s="223">
        <v>18665.7</v>
      </c>
      <c r="I10" s="223">
        <v>17577.8</v>
      </c>
      <c r="J10" s="224">
        <v>18579.8</v>
      </c>
      <c r="K10" s="124"/>
      <c r="L10" s="566">
        <v>17231.5</v>
      </c>
      <c r="M10" s="223">
        <v>17448.2</v>
      </c>
      <c r="N10" s="223">
        <v>16237.7</v>
      </c>
      <c r="O10" s="224">
        <v>17316.400000000001</v>
      </c>
      <c r="P10" s="124"/>
      <c r="R10" s="113"/>
    </row>
    <row r="11" spans="1:18" ht="15" customHeight="1">
      <c r="A11" s="163" t="s">
        <v>2</v>
      </c>
      <c r="B11" s="566">
        <v>21074.9</v>
      </c>
      <c r="C11" s="223">
        <v>21356.6</v>
      </c>
      <c r="D11" s="223">
        <v>20602</v>
      </c>
      <c r="E11" s="224">
        <v>21625.599999999999</v>
      </c>
      <c r="F11" s="124"/>
      <c r="G11" s="569">
        <v>23491.4</v>
      </c>
      <c r="H11" s="223">
        <v>23756.5</v>
      </c>
      <c r="I11" s="223">
        <v>22591.200000000001</v>
      </c>
      <c r="J11" s="224">
        <v>23797.9</v>
      </c>
      <c r="K11" s="124"/>
      <c r="L11" s="566">
        <v>21725.200000000001</v>
      </c>
      <c r="M11" s="223">
        <v>21945.200000000001</v>
      </c>
      <c r="N11" s="223">
        <v>20613.400000000001</v>
      </c>
      <c r="O11" s="224">
        <v>21868.2</v>
      </c>
      <c r="P11" s="124"/>
      <c r="R11" s="113"/>
    </row>
    <row r="12" spans="1:18" ht="15.75" customHeight="1" thickBot="1">
      <c r="A12" s="164" t="s">
        <v>3</v>
      </c>
      <c r="B12" s="567">
        <f>B10-B9</f>
        <v>-9139.9000000000015</v>
      </c>
      <c r="C12" s="568">
        <f t="shared" ref="C12:E12" si="0">C10-C9</f>
        <v>-8997.5</v>
      </c>
      <c r="D12" s="568">
        <f t="shared" si="0"/>
        <v>-8979.4</v>
      </c>
      <c r="E12" s="568">
        <f t="shared" si="0"/>
        <v>-9195.6000000000022</v>
      </c>
      <c r="F12" s="14"/>
      <c r="G12" s="570">
        <f>G10-G9</f>
        <v>-9084</v>
      </c>
      <c r="H12" s="570">
        <f t="shared" ref="H12:K12" si="1">H10-H9</f>
        <v>-9145.3999999999978</v>
      </c>
      <c r="I12" s="570">
        <f t="shared" si="1"/>
        <v>-8976.2000000000007</v>
      </c>
      <c r="J12" s="570">
        <f t="shared" si="1"/>
        <v>-9328.6000000000022</v>
      </c>
      <c r="K12" s="14">
        <f t="shared" si="1"/>
        <v>0</v>
      </c>
      <c r="L12" s="570">
        <f>L10-L9</f>
        <v>-7811.4000000000015</v>
      </c>
      <c r="M12" s="568">
        <f t="shared" ref="M12:P12" si="2">M10-M9</f>
        <v>-7824.0999999999985</v>
      </c>
      <c r="N12" s="568">
        <f t="shared" si="2"/>
        <v>-7608.7999999999993</v>
      </c>
      <c r="O12" s="568">
        <f t="shared" si="2"/>
        <v>-7907.6999999999971</v>
      </c>
      <c r="P12" s="14">
        <f t="shared" si="2"/>
        <v>0</v>
      </c>
      <c r="R12" s="112"/>
    </row>
    <row r="14" spans="1:18">
      <c r="R14" s="113"/>
    </row>
  </sheetData>
  <sheetProtection algorithmName="SHA-512" hashValue="t6Cjgf1/OCe4yjX/MqHV4KfiItQO0cWvOrTsAmmQuBtynHxwvhDIdbEFSn9eNjlC6ky6HFEy3QmVrP2nf/4YSw==" saltValue="7bxCN3046xOvGMuiiXlwoQ==" spinCount="100000" sheet="1" objects="1" scenarios="1"/>
  <mergeCells count="8">
    <mergeCell ref="B7:F7"/>
    <mergeCell ref="G7:K7"/>
    <mergeCell ref="L7:P7"/>
    <mergeCell ref="A1:P1"/>
    <mergeCell ref="A3:P3"/>
    <mergeCell ref="A4:P4"/>
    <mergeCell ref="A5:P5"/>
    <mergeCell ref="A6:P6"/>
  </mergeCells>
  <pageMargins left="0.7" right="0.7" top="0.75" bottom="0.75" header="0.3" footer="0.3"/>
  <pageSetup paperSize="9" scale="8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12"/>
  <sheetViews>
    <sheetView zoomScaleNormal="100" workbookViewId="0">
      <selection sqref="A1:P1"/>
    </sheetView>
  </sheetViews>
  <sheetFormatPr defaultColWidth="9.140625" defaultRowHeight="15"/>
  <cols>
    <col min="2" max="17" width="9.7109375" customWidth="1"/>
  </cols>
  <sheetData>
    <row r="1" spans="1:16">
      <c r="A1" s="756" t="s">
        <v>122</v>
      </c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  <c r="N1" s="757"/>
      <c r="O1" s="757"/>
      <c r="P1" s="757"/>
    </row>
    <row r="2" spans="1:16" s="55" customFormat="1" ht="13.5" thickBot="1">
      <c r="A2" s="54" t="s">
        <v>280</v>
      </c>
    </row>
    <row r="3" spans="1:16" s="55" customFormat="1" ht="15.75" thickBot="1">
      <c r="A3" s="753" t="s">
        <v>381</v>
      </c>
      <c r="B3" s="754"/>
      <c r="C3" s="754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5"/>
    </row>
    <row r="4" spans="1:16" s="55" customFormat="1" ht="15.75" thickBot="1">
      <c r="A4" s="753" t="s">
        <v>395</v>
      </c>
      <c r="B4" s="754"/>
      <c r="C4" s="754"/>
      <c r="D4" s="754"/>
      <c r="E4" s="754"/>
      <c r="F4" s="754"/>
      <c r="G4" s="754"/>
      <c r="H4" s="754"/>
      <c r="I4" s="754"/>
      <c r="J4" s="754"/>
      <c r="K4" s="754"/>
      <c r="L4" s="754"/>
      <c r="M4" s="754"/>
      <c r="N4" s="754"/>
      <c r="O4" s="754"/>
      <c r="P4" s="755"/>
    </row>
    <row r="5" spans="1:16" ht="15.75" thickBot="1">
      <c r="A5" s="753" t="s">
        <v>382</v>
      </c>
      <c r="B5" s="754"/>
      <c r="C5" s="754"/>
      <c r="D5" s="754"/>
      <c r="E5" s="754"/>
      <c r="F5" s="754"/>
      <c r="G5" s="754"/>
      <c r="H5" s="754"/>
      <c r="I5" s="754"/>
      <c r="J5" s="754"/>
      <c r="K5" s="754"/>
      <c r="L5" s="754"/>
      <c r="M5" s="754"/>
      <c r="N5" s="754"/>
      <c r="O5" s="754"/>
      <c r="P5" s="755"/>
    </row>
    <row r="6" spans="1:16" s="55" customFormat="1" ht="15.75" thickBot="1">
      <c r="A6" s="753" t="s">
        <v>394</v>
      </c>
      <c r="B6" s="754"/>
      <c r="C6" s="754"/>
      <c r="D6" s="754"/>
      <c r="E6" s="754"/>
      <c r="F6" s="754"/>
      <c r="G6" s="754"/>
      <c r="H6" s="754"/>
      <c r="I6" s="754"/>
      <c r="J6" s="754"/>
      <c r="K6" s="754"/>
      <c r="L6" s="754"/>
      <c r="M6" s="754"/>
      <c r="N6" s="754"/>
      <c r="O6" s="754"/>
      <c r="P6" s="755"/>
    </row>
    <row r="7" spans="1:16">
      <c r="A7" s="261"/>
      <c r="B7" s="794" t="s">
        <v>9</v>
      </c>
      <c r="C7" s="759"/>
      <c r="D7" s="759"/>
      <c r="E7" s="759"/>
      <c r="F7" s="760"/>
      <c r="G7" s="793" t="s">
        <v>10</v>
      </c>
      <c r="H7" s="762"/>
      <c r="I7" s="762"/>
      <c r="J7" s="758"/>
      <c r="K7" s="763"/>
      <c r="L7" s="761" t="s">
        <v>11</v>
      </c>
      <c r="M7" s="762"/>
      <c r="N7" s="762"/>
      <c r="O7" s="758"/>
      <c r="P7" s="763"/>
    </row>
    <row r="8" spans="1:16" ht="15" customHeight="1">
      <c r="A8" s="262"/>
      <c r="B8" s="263">
        <v>2018</v>
      </c>
      <c r="C8" s="259">
        <v>2019</v>
      </c>
      <c r="D8" s="259">
        <v>2020</v>
      </c>
      <c r="E8" s="264">
        <v>2021</v>
      </c>
      <c r="F8" s="260">
        <v>2022</v>
      </c>
      <c r="G8" s="271">
        <v>2018</v>
      </c>
      <c r="H8" s="259">
        <v>2019</v>
      </c>
      <c r="I8" s="259">
        <v>2020</v>
      </c>
      <c r="J8" s="264">
        <v>2021</v>
      </c>
      <c r="K8" s="260">
        <v>2022</v>
      </c>
      <c r="L8" s="263">
        <v>2018</v>
      </c>
      <c r="M8" s="259">
        <v>2019</v>
      </c>
      <c r="N8" s="259">
        <v>2020</v>
      </c>
      <c r="O8" s="264">
        <v>2021</v>
      </c>
      <c r="P8" s="260">
        <v>2022</v>
      </c>
    </row>
    <row r="9" spans="1:16" ht="15" customHeight="1">
      <c r="A9" s="163" t="s">
        <v>0</v>
      </c>
      <c r="B9" s="566">
        <v>17.7</v>
      </c>
      <c r="C9" s="223">
        <v>18</v>
      </c>
      <c r="D9" s="223">
        <v>17.2</v>
      </c>
      <c r="E9" s="224">
        <v>17.100000000000001</v>
      </c>
      <c r="F9" s="124">
        <v>18.2</v>
      </c>
      <c r="G9" s="569">
        <v>19</v>
      </c>
      <c r="H9" s="223">
        <v>19</v>
      </c>
      <c r="I9" s="223">
        <v>17.899999999999999</v>
      </c>
      <c r="J9" s="224">
        <v>17.7</v>
      </c>
      <c r="K9" s="124">
        <v>17.100000000000001</v>
      </c>
      <c r="L9" s="566">
        <v>19</v>
      </c>
      <c r="M9" s="223">
        <v>19</v>
      </c>
      <c r="N9" s="223">
        <v>17.899999999999999</v>
      </c>
      <c r="O9" s="224">
        <v>17.7</v>
      </c>
      <c r="P9" s="124">
        <v>17.100000000000001</v>
      </c>
    </row>
    <row r="10" spans="1:16" ht="15" customHeight="1">
      <c r="A10" s="163" t="s">
        <v>1</v>
      </c>
      <c r="B10" s="566">
        <v>21.5</v>
      </c>
      <c r="C10" s="223">
        <v>21.1</v>
      </c>
      <c r="D10" s="223">
        <v>20.399999999999999</v>
      </c>
      <c r="E10" s="224">
        <v>19.7</v>
      </c>
      <c r="F10" s="124">
        <v>16.5</v>
      </c>
      <c r="G10" s="569">
        <v>22.9</v>
      </c>
      <c r="H10" s="223">
        <v>22.4</v>
      </c>
      <c r="I10" s="223">
        <v>21.5</v>
      </c>
      <c r="J10" s="224">
        <v>20.8</v>
      </c>
      <c r="K10" s="124">
        <v>19.2</v>
      </c>
      <c r="L10" s="566">
        <v>22.9</v>
      </c>
      <c r="M10" s="223">
        <v>22.4</v>
      </c>
      <c r="N10" s="223">
        <v>21.5</v>
      </c>
      <c r="O10" s="224">
        <v>20.8</v>
      </c>
      <c r="P10" s="124">
        <v>19.2</v>
      </c>
    </row>
    <row r="11" spans="1:16" ht="15" customHeight="1">
      <c r="A11" s="163" t="s">
        <v>2</v>
      </c>
      <c r="B11" s="566">
        <v>19.899999999999999</v>
      </c>
      <c r="C11" s="223">
        <v>19.7</v>
      </c>
      <c r="D11" s="223">
        <v>19</v>
      </c>
      <c r="E11" s="224">
        <v>18.5</v>
      </c>
      <c r="F11" s="124">
        <v>17.5</v>
      </c>
      <c r="G11" s="569">
        <v>21.2</v>
      </c>
      <c r="H11" s="223">
        <v>21</v>
      </c>
      <c r="I11" s="223">
        <v>20</v>
      </c>
      <c r="J11" s="224">
        <v>19.5</v>
      </c>
      <c r="K11" s="124">
        <v>18.3</v>
      </c>
      <c r="L11" s="566">
        <v>21.2</v>
      </c>
      <c r="M11" s="223">
        <v>21</v>
      </c>
      <c r="N11" s="223">
        <v>20</v>
      </c>
      <c r="O11" s="224">
        <v>19.5</v>
      </c>
      <c r="P11" s="124">
        <v>18.3</v>
      </c>
    </row>
    <row r="12" spans="1:16" ht="15.75" customHeight="1" thickBot="1">
      <c r="A12" s="164" t="s">
        <v>3</v>
      </c>
      <c r="B12" s="567">
        <f>B10-B9</f>
        <v>3.8000000000000007</v>
      </c>
      <c r="C12" s="567">
        <f t="shared" ref="C12:F12" si="0">C10-C9</f>
        <v>3.1000000000000014</v>
      </c>
      <c r="D12" s="567">
        <f t="shared" si="0"/>
        <v>3.1999999999999993</v>
      </c>
      <c r="E12" s="567">
        <f t="shared" si="0"/>
        <v>2.5999999999999979</v>
      </c>
      <c r="F12" s="567">
        <f t="shared" si="0"/>
        <v>-1.6999999999999993</v>
      </c>
      <c r="G12" s="570">
        <f>G10-G9</f>
        <v>3.8999999999999986</v>
      </c>
      <c r="H12" s="570">
        <f t="shared" ref="H12:K12" si="1">H10-H9</f>
        <v>3.3999999999999986</v>
      </c>
      <c r="I12" s="570">
        <f t="shared" si="1"/>
        <v>3.6000000000000014</v>
      </c>
      <c r="J12" s="570">
        <f t="shared" si="1"/>
        <v>3.1000000000000014</v>
      </c>
      <c r="K12" s="14">
        <f t="shared" si="1"/>
        <v>2.0999999999999979</v>
      </c>
      <c r="L12" s="570">
        <f>L10-L9</f>
        <v>3.8999999999999986</v>
      </c>
      <c r="M12" s="568">
        <f t="shared" ref="M12:P12" si="2">M10-M9</f>
        <v>3.3999999999999986</v>
      </c>
      <c r="N12" s="568">
        <f t="shared" si="2"/>
        <v>3.6000000000000014</v>
      </c>
      <c r="O12" s="568">
        <f t="shared" si="2"/>
        <v>3.1000000000000014</v>
      </c>
      <c r="P12" s="14">
        <f t="shared" si="2"/>
        <v>2.0999999999999979</v>
      </c>
    </row>
  </sheetData>
  <sheetProtection algorithmName="SHA-512" hashValue="CxQPcJVUqTYMFq76vx7pMMxmLtxG99pZYb+FBzbuMSKLCn/Lp6qKBWc9IIhp6xHZPuZjLiz6Xx79JVcJTw9W7w==" saltValue="TJp2ZCbNu+9nFhT8ZsUX2A==" spinCount="100000" sheet="1" objects="1" scenarios="1"/>
  <mergeCells count="8">
    <mergeCell ref="B7:F7"/>
    <mergeCell ref="G7:K7"/>
    <mergeCell ref="L7:P7"/>
    <mergeCell ref="A1:P1"/>
    <mergeCell ref="A3:P3"/>
    <mergeCell ref="A4:P4"/>
    <mergeCell ref="A5:P5"/>
    <mergeCell ref="A6:P6"/>
  </mergeCells>
  <pageMargins left="0.7" right="0.7" top="0.75" bottom="0.75" header="0.3" footer="0.3"/>
  <pageSetup paperSize="9" scale="84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R12"/>
  <sheetViews>
    <sheetView zoomScaleNormal="100" workbookViewId="0">
      <selection sqref="A1:P1"/>
    </sheetView>
  </sheetViews>
  <sheetFormatPr defaultColWidth="9.140625" defaultRowHeight="15"/>
  <cols>
    <col min="2" max="17" width="9.7109375" customWidth="1"/>
  </cols>
  <sheetData>
    <row r="1" spans="1:18">
      <c r="A1" s="756" t="s">
        <v>122</v>
      </c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  <c r="N1" s="757"/>
      <c r="O1" s="757"/>
      <c r="P1" s="757"/>
    </row>
    <row r="2" spans="1:18" s="55" customFormat="1" ht="13.5" thickBot="1">
      <c r="A2" s="54" t="s">
        <v>280</v>
      </c>
    </row>
    <row r="3" spans="1:18" s="55" customFormat="1" ht="15.75" thickBot="1">
      <c r="A3" s="753" t="s">
        <v>381</v>
      </c>
      <c r="B3" s="754"/>
      <c r="C3" s="754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5"/>
    </row>
    <row r="4" spans="1:18" s="55" customFormat="1" ht="15.75" thickBot="1">
      <c r="A4" s="753" t="s">
        <v>395</v>
      </c>
      <c r="B4" s="754"/>
      <c r="C4" s="754"/>
      <c r="D4" s="754"/>
      <c r="E4" s="754"/>
      <c r="F4" s="754"/>
      <c r="G4" s="754"/>
      <c r="H4" s="754"/>
      <c r="I4" s="754"/>
      <c r="J4" s="754"/>
      <c r="K4" s="754"/>
      <c r="L4" s="754"/>
      <c r="M4" s="754"/>
      <c r="N4" s="754"/>
      <c r="O4" s="754"/>
      <c r="P4" s="755"/>
    </row>
    <row r="5" spans="1:18" ht="15.75" thickBot="1">
      <c r="A5" s="753" t="s">
        <v>382</v>
      </c>
      <c r="B5" s="754"/>
      <c r="C5" s="754"/>
      <c r="D5" s="754"/>
      <c r="E5" s="754"/>
      <c r="F5" s="754"/>
      <c r="G5" s="754"/>
      <c r="H5" s="754"/>
      <c r="I5" s="754"/>
      <c r="J5" s="754"/>
      <c r="K5" s="754"/>
      <c r="L5" s="754"/>
      <c r="M5" s="754"/>
      <c r="N5" s="754"/>
      <c r="O5" s="754"/>
      <c r="P5" s="755"/>
    </row>
    <row r="6" spans="1:18" s="55" customFormat="1" ht="15.75" thickBot="1">
      <c r="A6" s="753" t="s">
        <v>396</v>
      </c>
      <c r="B6" s="754"/>
      <c r="C6" s="754"/>
      <c r="D6" s="754"/>
      <c r="E6" s="754"/>
      <c r="F6" s="754"/>
      <c r="G6" s="754"/>
      <c r="H6" s="754"/>
      <c r="I6" s="754"/>
      <c r="J6" s="754"/>
      <c r="K6" s="754"/>
      <c r="L6" s="754"/>
      <c r="M6" s="754"/>
      <c r="N6" s="754"/>
      <c r="O6" s="754"/>
      <c r="P6" s="755"/>
    </row>
    <row r="7" spans="1:18">
      <c r="A7" s="261"/>
      <c r="B7" s="761" t="s">
        <v>9</v>
      </c>
      <c r="C7" s="762"/>
      <c r="D7" s="762"/>
      <c r="E7" s="758"/>
      <c r="F7" s="763"/>
      <c r="G7" s="793" t="s">
        <v>10</v>
      </c>
      <c r="H7" s="762"/>
      <c r="I7" s="762"/>
      <c r="J7" s="758"/>
      <c r="K7" s="763"/>
      <c r="L7" s="761" t="s">
        <v>11</v>
      </c>
      <c r="M7" s="762"/>
      <c r="N7" s="762"/>
      <c r="O7" s="758"/>
      <c r="P7" s="763"/>
    </row>
    <row r="8" spans="1:18" ht="15" customHeight="1">
      <c r="A8" s="262"/>
      <c r="B8" s="263">
        <v>2018</v>
      </c>
      <c r="C8" s="259">
        <v>2019</v>
      </c>
      <c r="D8" s="259">
        <v>2020</v>
      </c>
      <c r="E8" s="264">
        <v>2021</v>
      </c>
      <c r="F8" s="260">
        <v>2022</v>
      </c>
      <c r="G8" s="271">
        <v>2018</v>
      </c>
      <c r="H8" s="259">
        <v>2019</v>
      </c>
      <c r="I8" s="259">
        <v>2020</v>
      </c>
      <c r="J8" s="264">
        <v>2021</v>
      </c>
      <c r="K8" s="260">
        <v>2022</v>
      </c>
      <c r="L8" s="263">
        <v>2018</v>
      </c>
      <c r="M8" s="259">
        <v>2019</v>
      </c>
      <c r="N8" s="259">
        <v>2020</v>
      </c>
      <c r="O8" s="264">
        <v>2021</v>
      </c>
      <c r="P8" s="260">
        <v>2022</v>
      </c>
    </row>
    <row r="9" spans="1:18" ht="15" customHeight="1">
      <c r="A9" s="163" t="s">
        <v>0</v>
      </c>
      <c r="B9" s="566">
        <v>16442.8</v>
      </c>
      <c r="C9" s="223">
        <v>16690.2</v>
      </c>
      <c r="D9" s="223">
        <v>17038.7</v>
      </c>
      <c r="E9" s="224">
        <v>17522.3</v>
      </c>
      <c r="F9" s="571">
        <v>18426.3</v>
      </c>
      <c r="G9" s="569">
        <v>16709.599999999999</v>
      </c>
      <c r="H9" s="223">
        <v>17052.7</v>
      </c>
      <c r="I9" s="223">
        <v>17474.599999999999</v>
      </c>
      <c r="J9" s="224">
        <v>17998.7</v>
      </c>
      <c r="K9" s="571">
        <v>18898.900000000001</v>
      </c>
      <c r="L9" s="566">
        <v>15196.1</v>
      </c>
      <c r="M9" s="223">
        <v>15441.2</v>
      </c>
      <c r="N9" s="223">
        <v>15795.8</v>
      </c>
      <c r="O9" s="224">
        <v>16231.6</v>
      </c>
      <c r="P9" s="571">
        <v>17045.2</v>
      </c>
    </row>
    <row r="10" spans="1:18" ht="15" customHeight="1">
      <c r="A10" s="163" t="s">
        <v>1</v>
      </c>
      <c r="B10" s="566">
        <v>9309</v>
      </c>
      <c r="C10" s="223">
        <v>9477.4</v>
      </c>
      <c r="D10" s="223">
        <v>9684.7999999999993</v>
      </c>
      <c r="E10" s="224">
        <v>9994.6</v>
      </c>
      <c r="F10" s="571">
        <v>10737.8</v>
      </c>
      <c r="G10" s="569">
        <v>9574.9</v>
      </c>
      <c r="H10" s="223">
        <v>9763.2000000000007</v>
      </c>
      <c r="I10" s="223">
        <v>9996.2999999999993</v>
      </c>
      <c r="J10" s="224">
        <v>10328.799999999999</v>
      </c>
      <c r="K10" s="571">
        <v>11072.6</v>
      </c>
      <c r="L10" s="566">
        <v>8590.2999999999993</v>
      </c>
      <c r="M10" s="223">
        <v>8728.7000000000007</v>
      </c>
      <c r="N10" s="223">
        <v>8936</v>
      </c>
      <c r="O10" s="224">
        <v>9207.6</v>
      </c>
      <c r="P10" s="571">
        <v>9839.7000000000007</v>
      </c>
    </row>
    <row r="11" spans="1:18" ht="15" customHeight="1">
      <c r="A11" s="163" t="s">
        <v>2</v>
      </c>
      <c r="B11" s="566">
        <v>12341.5</v>
      </c>
      <c r="C11" s="223">
        <v>12579.9</v>
      </c>
      <c r="D11" s="223">
        <v>12873.3</v>
      </c>
      <c r="E11" s="224">
        <v>13277.2</v>
      </c>
      <c r="F11" s="571">
        <v>14114.8</v>
      </c>
      <c r="G11" s="569">
        <v>12591.7</v>
      </c>
      <c r="H11" s="223">
        <v>12885.4</v>
      </c>
      <c r="I11" s="223">
        <v>13226.4</v>
      </c>
      <c r="J11" s="224">
        <v>13660.4</v>
      </c>
      <c r="K11" s="571">
        <v>14489.4</v>
      </c>
      <c r="L11" s="566">
        <v>11459.1</v>
      </c>
      <c r="M11" s="223">
        <v>11671.5</v>
      </c>
      <c r="N11" s="223">
        <v>11962</v>
      </c>
      <c r="O11" s="224">
        <v>12315.7</v>
      </c>
      <c r="P11" s="571">
        <v>13036.5</v>
      </c>
    </row>
    <row r="12" spans="1:18" ht="15.75" customHeight="1" thickBot="1">
      <c r="A12" s="164" t="s">
        <v>3</v>
      </c>
      <c r="B12" s="567">
        <f t="shared" ref="B12:G12" si="0">B10-B9</f>
        <v>-7133.7999999999993</v>
      </c>
      <c r="C12" s="568">
        <f t="shared" si="0"/>
        <v>-7212.8000000000011</v>
      </c>
      <c r="D12" s="568">
        <f t="shared" si="0"/>
        <v>-7353.9000000000015</v>
      </c>
      <c r="E12" s="568">
        <f t="shared" si="0"/>
        <v>-7527.6999999999989</v>
      </c>
      <c r="F12" s="572">
        <f t="shared" si="0"/>
        <v>-7688.5</v>
      </c>
      <c r="G12" s="570">
        <f t="shared" si="0"/>
        <v>-7134.6999999999989</v>
      </c>
      <c r="H12" s="570">
        <f t="shared" ref="H12:K12" si="1">H10-H9</f>
        <v>-7289.5</v>
      </c>
      <c r="I12" s="570">
        <f t="shared" si="1"/>
        <v>-7478.2999999999993</v>
      </c>
      <c r="J12" s="570">
        <f t="shared" si="1"/>
        <v>-7669.9000000000015</v>
      </c>
      <c r="K12" s="572">
        <f t="shared" si="1"/>
        <v>-7826.3000000000011</v>
      </c>
      <c r="L12" s="570">
        <f>L10-L9</f>
        <v>-6605.8000000000011</v>
      </c>
      <c r="M12" s="568">
        <f t="shared" ref="M12:P12" si="2">M10-M9</f>
        <v>-6712.5</v>
      </c>
      <c r="N12" s="568">
        <f t="shared" si="2"/>
        <v>-6859.7999999999993</v>
      </c>
      <c r="O12" s="568">
        <f t="shared" si="2"/>
        <v>-7024</v>
      </c>
      <c r="P12" s="572">
        <f t="shared" si="2"/>
        <v>-7205.5</v>
      </c>
      <c r="R12" s="669"/>
    </row>
  </sheetData>
  <sheetProtection algorithmName="SHA-512" hashValue="gU7p3DWANUsenElew1nMUNbRXOov25bV/nMA/HNOP2DR/v1ma5h2BNI4aiD1vZymUolyZgRtv4xDfK9purE6UA==" saltValue="iiOr2+FMuyZKhdPrBstslg==" spinCount="100000" sheet="1" objects="1" scenarios="1"/>
  <mergeCells count="8">
    <mergeCell ref="B7:F7"/>
    <mergeCell ref="G7:K7"/>
    <mergeCell ref="L7:P7"/>
    <mergeCell ref="A1:P1"/>
    <mergeCell ref="A3:P3"/>
    <mergeCell ref="A4:P4"/>
    <mergeCell ref="A5:P5"/>
    <mergeCell ref="A6:P6"/>
  </mergeCells>
  <pageMargins left="0.7" right="0.7" top="0.75" bottom="0.75" header="0.3" footer="0.3"/>
  <pageSetup paperSize="9"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24"/>
  <sheetViews>
    <sheetView zoomScaleNormal="100" workbookViewId="0">
      <selection sqref="A1:P1"/>
    </sheetView>
  </sheetViews>
  <sheetFormatPr defaultColWidth="9.140625" defaultRowHeight="15"/>
  <cols>
    <col min="5" max="5" width="9" customWidth="1"/>
    <col min="6" max="6" width="9.140625" hidden="1" customWidth="1"/>
    <col min="10" max="10" width="9" customWidth="1"/>
    <col min="11" max="11" width="9.140625" hidden="1" customWidth="1"/>
    <col min="15" max="15" width="9.140625" customWidth="1"/>
    <col min="16" max="16" width="0.7109375" customWidth="1"/>
  </cols>
  <sheetData>
    <row r="1" spans="1:18" ht="18.75" customHeight="1">
      <c r="A1" s="756" t="s">
        <v>122</v>
      </c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  <c r="N1" s="757"/>
      <c r="O1" s="757"/>
      <c r="P1" s="757"/>
    </row>
    <row r="2" spans="1:18" s="55" customFormat="1" ht="13.5" thickBot="1">
      <c r="A2" s="54" t="s">
        <v>123</v>
      </c>
    </row>
    <row r="3" spans="1:18" s="55" customFormat="1" ht="15.75" thickBot="1">
      <c r="A3" s="753" t="s">
        <v>125</v>
      </c>
      <c r="B3" s="754"/>
      <c r="C3" s="754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5"/>
    </row>
    <row r="4" spans="1:18" s="55" customFormat="1" ht="15.75" thickBot="1">
      <c r="A4" s="753" t="s">
        <v>145</v>
      </c>
      <c r="B4" s="754"/>
      <c r="C4" s="754"/>
      <c r="D4" s="754"/>
      <c r="E4" s="754"/>
      <c r="F4" s="754"/>
      <c r="G4" s="754"/>
      <c r="H4" s="754"/>
      <c r="I4" s="754"/>
      <c r="J4" s="754"/>
      <c r="K4" s="754"/>
      <c r="L4" s="754"/>
      <c r="M4" s="754"/>
      <c r="N4" s="754"/>
      <c r="O4" s="754"/>
      <c r="P4" s="755"/>
    </row>
    <row r="5" spans="1:18" ht="15.75" thickBot="1">
      <c r="A5" s="753" t="s">
        <v>156</v>
      </c>
      <c r="B5" s="754"/>
      <c r="C5" s="754"/>
      <c r="D5" s="754"/>
      <c r="E5" s="754"/>
      <c r="F5" s="754"/>
      <c r="G5" s="754"/>
      <c r="H5" s="754"/>
      <c r="I5" s="754"/>
      <c r="J5" s="754"/>
      <c r="K5" s="754"/>
      <c r="L5" s="754"/>
      <c r="M5" s="754"/>
      <c r="N5" s="754"/>
      <c r="O5" s="754"/>
      <c r="P5" s="755"/>
    </row>
    <row r="6" spans="1:18" s="55" customFormat="1" ht="15.75" thickBot="1">
      <c r="A6" s="753" t="s">
        <v>130</v>
      </c>
      <c r="B6" s="754"/>
      <c r="C6" s="754"/>
      <c r="D6" s="754"/>
      <c r="E6" s="754"/>
      <c r="F6" s="754"/>
      <c r="G6" s="754"/>
      <c r="H6" s="754"/>
      <c r="I6" s="754"/>
      <c r="J6" s="754"/>
      <c r="K6" s="754"/>
      <c r="L6" s="754"/>
      <c r="M6" s="754"/>
      <c r="N6" s="754"/>
      <c r="O6" s="754"/>
      <c r="P6" s="755"/>
    </row>
    <row r="7" spans="1:18">
      <c r="A7" s="261"/>
      <c r="B7" s="758" t="s">
        <v>9</v>
      </c>
      <c r="C7" s="759"/>
      <c r="D7" s="759"/>
      <c r="E7" s="759"/>
      <c r="F7" s="760"/>
      <c r="G7" s="761" t="s">
        <v>10</v>
      </c>
      <c r="H7" s="762"/>
      <c r="I7" s="762"/>
      <c r="J7" s="758"/>
      <c r="K7" s="763"/>
      <c r="L7" s="761" t="s">
        <v>11</v>
      </c>
      <c r="M7" s="762"/>
      <c r="N7" s="762"/>
      <c r="O7" s="758"/>
      <c r="P7" s="763"/>
    </row>
    <row r="8" spans="1:18" ht="15" customHeight="1">
      <c r="A8" s="258"/>
      <c r="B8" s="259">
        <v>2018</v>
      </c>
      <c r="C8" s="259">
        <v>2019</v>
      </c>
      <c r="D8" s="259">
        <v>2020</v>
      </c>
      <c r="E8" s="264">
        <v>2021</v>
      </c>
      <c r="F8" s="260">
        <v>2022</v>
      </c>
      <c r="G8" s="263">
        <v>2018</v>
      </c>
      <c r="H8" s="259">
        <v>2019</v>
      </c>
      <c r="I8" s="259">
        <v>2020</v>
      </c>
      <c r="J8" s="264">
        <v>2021</v>
      </c>
      <c r="K8" s="260">
        <v>2022</v>
      </c>
      <c r="L8" s="263">
        <v>2018</v>
      </c>
      <c r="M8" s="259">
        <v>2019</v>
      </c>
      <c r="N8" s="259">
        <v>2020</v>
      </c>
      <c r="O8" s="264">
        <v>2021</v>
      </c>
      <c r="P8" s="260">
        <v>2022</v>
      </c>
      <c r="R8" s="113"/>
    </row>
    <row r="9" spans="1:18" ht="15" customHeight="1">
      <c r="A9" s="10" t="s">
        <v>0</v>
      </c>
      <c r="B9" s="1">
        <v>109.9</v>
      </c>
      <c r="C9" s="1">
        <v>100.2</v>
      </c>
      <c r="D9" s="1">
        <v>89.8</v>
      </c>
      <c r="E9" s="15">
        <v>96.1</v>
      </c>
      <c r="F9" s="124" t="s">
        <v>246</v>
      </c>
      <c r="G9" s="10">
        <v>104.1</v>
      </c>
      <c r="H9" s="1">
        <v>97.1</v>
      </c>
      <c r="I9" s="1">
        <v>85.8</v>
      </c>
      <c r="J9" s="15">
        <v>92.9</v>
      </c>
      <c r="K9" s="124" t="s">
        <v>246</v>
      </c>
      <c r="L9" s="10">
        <v>106.8</v>
      </c>
      <c r="M9" s="1">
        <v>101.4</v>
      </c>
      <c r="N9" s="1">
        <v>87.1</v>
      </c>
      <c r="O9" s="15">
        <v>95.8</v>
      </c>
      <c r="P9" s="124" t="s">
        <v>246</v>
      </c>
      <c r="R9" s="113"/>
    </row>
    <row r="10" spans="1:18" ht="15" customHeight="1">
      <c r="A10" s="10" t="s">
        <v>1</v>
      </c>
      <c r="B10" s="1">
        <v>105.3</v>
      </c>
      <c r="C10" s="1">
        <v>100.4</v>
      </c>
      <c r="D10" s="1">
        <v>94.4</v>
      </c>
      <c r="E10" s="15">
        <v>97.9</v>
      </c>
      <c r="F10" s="124" t="s">
        <v>246</v>
      </c>
      <c r="G10" s="10">
        <v>102.3</v>
      </c>
      <c r="H10" s="1">
        <v>98.7</v>
      </c>
      <c r="I10" s="1">
        <v>89.8</v>
      </c>
      <c r="J10" s="15">
        <v>95.9</v>
      </c>
      <c r="K10" s="124" t="s">
        <v>246</v>
      </c>
      <c r="L10" s="10">
        <v>105.9</v>
      </c>
      <c r="M10" s="1">
        <v>103.2</v>
      </c>
      <c r="N10" s="1">
        <v>92.2</v>
      </c>
      <c r="O10" s="15">
        <v>100</v>
      </c>
      <c r="P10" s="124" t="s">
        <v>246</v>
      </c>
      <c r="R10" s="113"/>
    </row>
    <row r="11" spans="1:18" ht="15" customHeight="1">
      <c r="A11" s="10" t="s">
        <v>2</v>
      </c>
      <c r="B11" s="1">
        <v>107.7</v>
      </c>
      <c r="C11" s="1">
        <v>100.3</v>
      </c>
      <c r="D11" s="1">
        <v>92</v>
      </c>
      <c r="E11" s="15">
        <v>96.9</v>
      </c>
      <c r="F11" s="124" t="s">
        <v>246</v>
      </c>
      <c r="G11" s="10">
        <v>103.2</v>
      </c>
      <c r="H11" s="1">
        <v>97.9</v>
      </c>
      <c r="I11" s="1">
        <v>87.8</v>
      </c>
      <c r="J11" s="15">
        <v>94.4</v>
      </c>
      <c r="K11" s="124" t="s">
        <v>246</v>
      </c>
      <c r="L11" s="10">
        <v>106.3</v>
      </c>
      <c r="M11" s="1">
        <v>102.3</v>
      </c>
      <c r="N11" s="1">
        <v>89.6</v>
      </c>
      <c r="O11" s="15">
        <v>97.8</v>
      </c>
      <c r="P11" s="124" t="s">
        <v>246</v>
      </c>
      <c r="R11" s="113"/>
    </row>
    <row r="12" spans="1:18" ht="15.75" customHeight="1" thickBot="1">
      <c r="A12" s="12" t="s">
        <v>3</v>
      </c>
      <c r="B12" s="13">
        <f>B10-B9</f>
        <v>-4.6000000000000085</v>
      </c>
      <c r="C12" s="13">
        <f t="shared" ref="C12:O12" si="0">C10-C9</f>
        <v>0.20000000000000284</v>
      </c>
      <c r="D12" s="13">
        <f t="shared" si="0"/>
        <v>4.6000000000000085</v>
      </c>
      <c r="E12" s="13">
        <f t="shared" si="0"/>
        <v>1.8000000000000114</v>
      </c>
      <c r="F12" s="168" t="s">
        <v>246</v>
      </c>
      <c r="G12" s="13">
        <f>G10-G9</f>
        <v>-1.7999999999999972</v>
      </c>
      <c r="H12" s="13">
        <f t="shared" si="0"/>
        <v>1.6000000000000085</v>
      </c>
      <c r="I12" s="13">
        <f t="shared" si="0"/>
        <v>4</v>
      </c>
      <c r="J12" s="13">
        <f t="shared" si="0"/>
        <v>3</v>
      </c>
      <c r="K12" s="168" t="s">
        <v>246</v>
      </c>
      <c r="L12" s="13">
        <f>L10-L9</f>
        <v>-0.89999999999999147</v>
      </c>
      <c r="M12" s="13">
        <f t="shared" si="0"/>
        <v>1.7999999999999972</v>
      </c>
      <c r="N12" s="13">
        <f t="shared" si="0"/>
        <v>5.1000000000000085</v>
      </c>
      <c r="O12" s="13">
        <f t="shared" si="0"/>
        <v>4.2000000000000028</v>
      </c>
      <c r="P12" s="168" t="s">
        <v>246</v>
      </c>
      <c r="R12" s="112"/>
    </row>
    <row r="13" spans="1:18" ht="15.75" thickBot="1"/>
    <row r="14" spans="1:18" ht="15.75" thickBot="1">
      <c r="A14" s="753" t="s">
        <v>125</v>
      </c>
      <c r="B14" s="754"/>
      <c r="C14" s="754"/>
      <c r="D14" s="754"/>
      <c r="E14" s="754"/>
      <c r="F14" s="754"/>
      <c r="G14" s="754"/>
      <c r="H14" s="754"/>
      <c r="I14" s="754"/>
      <c r="J14" s="754"/>
      <c r="K14" s="754"/>
      <c r="L14" s="754"/>
      <c r="M14" s="754"/>
      <c r="N14" s="754"/>
      <c r="O14" s="754"/>
      <c r="P14" s="755"/>
    </row>
    <row r="15" spans="1:18" s="55" customFormat="1" ht="15.75" thickBot="1">
      <c r="A15" s="753" t="s">
        <v>145</v>
      </c>
      <c r="B15" s="754"/>
      <c r="C15" s="754"/>
      <c r="D15" s="754"/>
      <c r="E15" s="754"/>
      <c r="F15" s="754"/>
      <c r="G15" s="754"/>
      <c r="H15" s="754"/>
      <c r="I15" s="754"/>
      <c r="J15" s="754"/>
      <c r="K15" s="754"/>
      <c r="L15" s="754"/>
      <c r="M15" s="754"/>
      <c r="N15" s="754"/>
      <c r="O15" s="754"/>
      <c r="P15" s="755"/>
    </row>
    <row r="16" spans="1:18" ht="15.75" thickBot="1">
      <c r="A16" s="753" t="s">
        <v>156</v>
      </c>
      <c r="B16" s="754"/>
      <c r="C16" s="754"/>
      <c r="D16" s="754"/>
      <c r="E16" s="754"/>
      <c r="F16" s="754"/>
      <c r="G16" s="754"/>
      <c r="H16" s="754"/>
      <c r="I16" s="754"/>
      <c r="J16" s="754"/>
      <c r="K16" s="754"/>
      <c r="L16" s="754"/>
      <c r="M16" s="754"/>
      <c r="N16" s="754"/>
      <c r="O16" s="754"/>
      <c r="P16" s="755"/>
    </row>
    <row r="17" spans="1:18" ht="15.75" thickBot="1">
      <c r="A17" s="753" t="s">
        <v>131</v>
      </c>
      <c r="B17" s="754"/>
      <c r="C17" s="754"/>
      <c r="D17" s="754"/>
      <c r="E17" s="754"/>
      <c r="F17" s="754"/>
      <c r="G17" s="754"/>
      <c r="H17" s="754"/>
      <c r="I17" s="754"/>
      <c r="J17" s="754"/>
      <c r="K17" s="754"/>
      <c r="L17" s="754"/>
      <c r="M17" s="754"/>
      <c r="N17" s="754"/>
      <c r="O17" s="754"/>
      <c r="P17" s="755"/>
    </row>
    <row r="18" spans="1:18">
      <c r="A18" s="261"/>
      <c r="B18" s="758" t="s">
        <v>9</v>
      </c>
      <c r="C18" s="759"/>
      <c r="D18" s="759"/>
      <c r="E18" s="759"/>
      <c r="F18" s="760"/>
      <c r="G18" s="761" t="s">
        <v>10</v>
      </c>
      <c r="H18" s="762"/>
      <c r="I18" s="762"/>
      <c r="J18" s="758"/>
      <c r="K18" s="763"/>
      <c r="L18" s="761" t="s">
        <v>11</v>
      </c>
      <c r="M18" s="762"/>
      <c r="N18" s="762"/>
      <c r="O18" s="758"/>
      <c r="P18" s="763"/>
    </row>
    <row r="19" spans="1:18">
      <c r="A19" s="258"/>
      <c r="B19" s="259">
        <v>2018</v>
      </c>
      <c r="C19" s="259">
        <v>2019</v>
      </c>
      <c r="D19" s="259">
        <v>2020</v>
      </c>
      <c r="E19" s="264">
        <v>2021</v>
      </c>
      <c r="F19" s="260">
        <v>2022</v>
      </c>
      <c r="G19" s="263">
        <v>2018</v>
      </c>
      <c r="H19" s="259">
        <v>2019</v>
      </c>
      <c r="I19" s="259">
        <v>2020</v>
      </c>
      <c r="J19" s="264">
        <v>2021</v>
      </c>
      <c r="K19" s="260">
        <v>2022</v>
      </c>
      <c r="L19" s="263">
        <v>2018</v>
      </c>
      <c r="M19" s="259">
        <v>2019</v>
      </c>
      <c r="N19" s="259">
        <v>2020</v>
      </c>
      <c r="O19" s="264">
        <v>2021</v>
      </c>
      <c r="P19" s="260">
        <v>2022</v>
      </c>
      <c r="R19" s="113"/>
    </row>
    <row r="20" spans="1:18">
      <c r="A20" s="10" t="s">
        <v>0</v>
      </c>
      <c r="B20" s="1">
        <v>2.7</v>
      </c>
      <c r="C20" s="1">
        <v>3.1</v>
      </c>
      <c r="D20" s="1">
        <v>4.2</v>
      </c>
      <c r="E20" s="15">
        <v>4.3</v>
      </c>
      <c r="F20" s="124" t="s">
        <v>246</v>
      </c>
      <c r="G20" s="10">
        <v>2.5</v>
      </c>
      <c r="H20" s="1">
        <v>2.2999999999999998</v>
      </c>
      <c r="I20" s="1">
        <v>2.8</v>
      </c>
      <c r="J20" s="15">
        <v>3.1</v>
      </c>
      <c r="K20" s="124" t="s">
        <v>246</v>
      </c>
      <c r="L20" s="10">
        <v>2.1</v>
      </c>
      <c r="M20" s="1">
        <v>4</v>
      </c>
      <c r="N20" s="1">
        <v>2.6</v>
      </c>
      <c r="O20" s="15">
        <v>2.4</v>
      </c>
      <c r="P20" s="124" t="s">
        <v>246</v>
      </c>
      <c r="R20" s="117"/>
    </row>
    <row r="21" spans="1:18">
      <c r="A21" s="10" t="s">
        <v>1</v>
      </c>
      <c r="B21" s="1">
        <v>3</v>
      </c>
      <c r="C21" s="1">
        <v>3.1</v>
      </c>
      <c r="D21" s="1">
        <v>3.6</v>
      </c>
      <c r="E21" s="15">
        <v>3.8</v>
      </c>
      <c r="F21" s="124" t="s">
        <v>246</v>
      </c>
      <c r="G21" s="10">
        <v>2.6</v>
      </c>
      <c r="H21" s="1">
        <v>2.2000000000000002</v>
      </c>
      <c r="I21" s="1">
        <v>2.4</v>
      </c>
      <c r="J21" s="15">
        <v>2.9</v>
      </c>
      <c r="K21" s="124" t="s">
        <v>246</v>
      </c>
      <c r="L21" s="10">
        <v>2.4</v>
      </c>
      <c r="M21" s="1">
        <v>2.6</v>
      </c>
      <c r="N21" s="1">
        <v>2.5</v>
      </c>
      <c r="O21" s="15">
        <v>2.4</v>
      </c>
      <c r="P21" s="124" t="s">
        <v>246</v>
      </c>
      <c r="R21" s="117"/>
    </row>
    <row r="22" spans="1:18">
      <c r="A22" s="10" t="s">
        <v>2</v>
      </c>
      <c r="B22" s="1">
        <v>2.9</v>
      </c>
      <c r="C22" s="1">
        <v>3.1</v>
      </c>
      <c r="D22" s="1">
        <v>3.9</v>
      </c>
      <c r="E22" s="15">
        <v>4.0999999999999996</v>
      </c>
      <c r="F22" s="124" t="s">
        <v>246</v>
      </c>
      <c r="G22" s="10">
        <v>2.5</v>
      </c>
      <c r="H22" s="1">
        <v>2.2000000000000002</v>
      </c>
      <c r="I22" s="1">
        <v>2.6</v>
      </c>
      <c r="J22" s="15">
        <v>3</v>
      </c>
      <c r="K22" s="124" t="s">
        <v>246</v>
      </c>
      <c r="L22" s="10">
        <v>2.2999999999999998</v>
      </c>
      <c r="M22" s="1">
        <v>2.5</v>
      </c>
      <c r="N22" s="1">
        <v>2.5</v>
      </c>
      <c r="O22" s="15">
        <v>2.4</v>
      </c>
      <c r="P22" s="124" t="s">
        <v>246</v>
      </c>
      <c r="R22" s="117"/>
    </row>
    <row r="23" spans="1:18" ht="15.75" thickBot="1">
      <c r="A23" s="12" t="s">
        <v>3</v>
      </c>
      <c r="B23" s="13">
        <f>B21-B20</f>
        <v>0.29999999999999982</v>
      </c>
      <c r="C23" s="13">
        <f t="shared" ref="C23:E23" si="1">C21-C20</f>
        <v>0</v>
      </c>
      <c r="D23" s="13">
        <f t="shared" si="1"/>
        <v>-0.60000000000000009</v>
      </c>
      <c r="E23" s="13">
        <f t="shared" si="1"/>
        <v>-0.5</v>
      </c>
      <c r="F23" s="168" t="s">
        <v>246</v>
      </c>
      <c r="G23" s="13">
        <f>G21-G20</f>
        <v>0.10000000000000009</v>
      </c>
      <c r="H23" s="13">
        <f t="shared" ref="H23:J23" si="2">H21-H20</f>
        <v>-9.9999999999999645E-2</v>
      </c>
      <c r="I23" s="13">
        <f t="shared" si="2"/>
        <v>-0.39999999999999991</v>
      </c>
      <c r="J23" s="13">
        <f t="shared" si="2"/>
        <v>-0.20000000000000018</v>
      </c>
      <c r="K23" s="168" t="s">
        <v>246</v>
      </c>
      <c r="L23" s="13">
        <f>L21-L20</f>
        <v>0.29999999999999982</v>
      </c>
      <c r="M23" s="13">
        <f t="shared" ref="M23:O23" si="3">M21-M20</f>
        <v>-1.4</v>
      </c>
      <c r="N23" s="13">
        <f t="shared" si="3"/>
        <v>-0.10000000000000009</v>
      </c>
      <c r="O23" s="13">
        <f t="shared" si="3"/>
        <v>0</v>
      </c>
      <c r="P23" s="168" t="s">
        <v>246</v>
      </c>
      <c r="R23" s="117"/>
    </row>
    <row r="24" spans="1:18">
      <c r="R24" s="113"/>
    </row>
  </sheetData>
  <sheetProtection algorithmName="SHA-512" hashValue="Kca4nxUC2Gj8NWMFbjxDkwpBMnGY6ECCEMDlKLJ3OuYjs2cuxaIizUTib9s1aUe76pBFggS3AYFrlOQD0OD+iQ==" saltValue="QrOUibyW2Iw0jUNpGnEpZg==" spinCount="100000" sheet="1" objects="1" scenarios="1"/>
  <mergeCells count="15">
    <mergeCell ref="A1:P1"/>
    <mergeCell ref="A3:P3"/>
    <mergeCell ref="A5:P5"/>
    <mergeCell ref="A6:P6"/>
    <mergeCell ref="B7:F7"/>
    <mergeCell ref="G7:K7"/>
    <mergeCell ref="L7:P7"/>
    <mergeCell ref="A4:P4"/>
    <mergeCell ref="A14:P14"/>
    <mergeCell ref="A17:P17"/>
    <mergeCell ref="B18:F18"/>
    <mergeCell ref="G18:K18"/>
    <mergeCell ref="L18:P18"/>
    <mergeCell ref="A15:P15"/>
    <mergeCell ref="A16:P16"/>
  </mergeCells>
  <pageMargins left="0.7" right="0.7" top="0.75" bottom="0.75" header="0.3" footer="0.3"/>
  <pageSetup paperSize="9" scale="8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XFD210"/>
  <sheetViews>
    <sheetView zoomScaleNormal="100" workbookViewId="0">
      <selection activeCell="Q29" sqref="Q29"/>
    </sheetView>
  </sheetViews>
  <sheetFormatPr defaultColWidth="9.140625" defaultRowHeight="15"/>
  <cols>
    <col min="1" max="6" width="13.7109375" customWidth="1"/>
    <col min="7" max="7" width="9.7109375" customWidth="1"/>
    <col min="8" max="13" width="15.7109375" hidden="1" customWidth="1"/>
  </cols>
  <sheetData>
    <row r="1" spans="1:16384" ht="15" customHeight="1">
      <c r="A1" s="864" t="s">
        <v>431</v>
      </c>
      <c r="B1" s="864"/>
      <c r="C1" s="864"/>
      <c r="D1" s="864"/>
      <c r="E1" s="864"/>
      <c r="F1" s="864"/>
      <c r="G1" s="29"/>
      <c r="H1" s="29"/>
      <c r="I1" s="29"/>
      <c r="J1" s="29"/>
      <c r="K1" s="29"/>
      <c r="L1" s="29"/>
      <c r="M1" s="29"/>
      <c r="N1" s="29"/>
      <c r="O1" s="29"/>
      <c r="P1" s="29"/>
      <c r="Q1" s="756"/>
      <c r="R1" s="757"/>
      <c r="S1" s="757"/>
      <c r="T1" s="757"/>
      <c r="U1" s="757"/>
      <c r="V1" s="757"/>
      <c r="W1" s="757"/>
      <c r="X1" s="757"/>
      <c r="Y1" s="757"/>
      <c r="Z1" s="757"/>
      <c r="AA1" s="757"/>
      <c r="AB1" s="757"/>
      <c r="AC1" s="757"/>
      <c r="AD1" s="757"/>
      <c r="AE1" s="757"/>
      <c r="AF1" s="757"/>
      <c r="AG1" s="756"/>
      <c r="AH1" s="757"/>
      <c r="AI1" s="757"/>
      <c r="AJ1" s="757"/>
      <c r="AK1" s="757"/>
      <c r="AL1" s="757"/>
      <c r="AM1" s="757"/>
      <c r="AN1" s="757"/>
      <c r="AO1" s="757"/>
      <c r="AP1" s="757"/>
      <c r="AQ1" s="757"/>
      <c r="AR1" s="757"/>
      <c r="AS1" s="757"/>
      <c r="AT1" s="757"/>
      <c r="AU1" s="757"/>
      <c r="AV1" s="757"/>
      <c r="AW1" s="756"/>
      <c r="AX1" s="757"/>
      <c r="AY1" s="757"/>
      <c r="AZ1" s="757"/>
      <c r="BA1" s="757"/>
      <c r="BB1" s="757"/>
      <c r="BC1" s="757"/>
      <c r="BD1" s="757"/>
      <c r="BE1" s="757"/>
      <c r="BF1" s="757"/>
      <c r="BG1" s="757"/>
      <c r="BH1" s="757"/>
      <c r="BI1" s="757"/>
      <c r="BJ1" s="757"/>
      <c r="BK1" s="757"/>
      <c r="BL1" s="757"/>
      <c r="BM1" s="756"/>
      <c r="BN1" s="757"/>
      <c r="BO1" s="757"/>
      <c r="BP1" s="757"/>
      <c r="BQ1" s="757"/>
      <c r="BR1" s="757"/>
      <c r="BS1" s="757"/>
      <c r="BT1" s="757"/>
      <c r="BU1" s="757"/>
      <c r="BV1" s="757"/>
      <c r="BW1" s="757"/>
      <c r="BX1" s="757"/>
      <c r="BY1" s="757"/>
      <c r="BZ1" s="757"/>
      <c r="CA1" s="757"/>
      <c r="CB1" s="757"/>
      <c r="CC1" s="756"/>
      <c r="CD1" s="757"/>
      <c r="CE1" s="757"/>
      <c r="CF1" s="757"/>
      <c r="CG1" s="757"/>
      <c r="CH1" s="757"/>
      <c r="CI1" s="757"/>
      <c r="CJ1" s="757"/>
      <c r="CK1" s="757"/>
      <c r="CL1" s="757"/>
      <c r="CM1" s="757"/>
      <c r="CN1" s="757"/>
      <c r="CO1" s="757"/>
      <c r="CP1" s="757"/>
      <c r="CQ1" s="757"/>
      <c r="CR1" s="757"/>
      <c r="CS1" s="756"/>
      <c r="CT1" s="757"/>
      <c r="CU1" s="757"/>
      <c r="CV1" s="757"/>
      <c r="CW1" s="757"/>
      <c r="CX1" s="757"/>
      <c r="CY1" s="757"/>
      <c r="CZ1" s="757"/>
      <c r="DA1" s="757"/>
      <c r="DB1" s="757"/>
      <c r="DC1" s="757"/>
      <c r="DD1" s="757"/>
      <c r="DE1" s="757"/>
      <c r="DF1" s="757"/>
      <c r="DG1" s="757"/>
      <c r="DH1" s="757"/>
      <c r="DI1" s="756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757"/>
      <c r="DW1" s="757"/>
      <c r="DX1" s="757"/>
      <c r="DY1" s="756"/>
      <c r="DZ1" s="757"/>
      <c r="EA1" s="757"/>
      <c r="EB1" s="757"/>
      <c r="EC1" s="757"/>
      <c r="ED1" s="757"/>
      <c r="EE1" s="757"/>
      <c r="EF1" s="757"/>
      <c r="EG1" s="757"/>
      <c r="EH1" s="757"/>
      <c r="EI1" s="757"/>
      <c r="EJ1" s="757"/>
      <c r="EK1" s="757"/>
      <c r="EL1" s="757"/>
      <c r="EM1" s="757"/>
      <c r="EN1" s="757"/>
      <c r="EO1" s="756"/>
      <c r="EP1" s="757"/>
      <c r="EQ1" s="757"/>
      <c r="ER1" s="757"/>
      <c r="ES1" s="757"/>
      <c r="ET1" s="757"/>
      <c r="EU1" s="757"/>
      <c r="EV1" s="757"/>
      <c r="EW1" s="757"/>
      <c r="EX1" s="757"/>
      <c r="EY1" s="757"/>
      <c r="EZ1" s="757"/>
      <c r="FA1" s="757"/>
      <c r="FB1" s="757"/>
      <c r="FC1" s="757"/>
      <c r="FD1" s="757"/>
      <c r="FE1" s="756"/>
      <c r="FF1" s="757"/>
      <c r="FG1" s="757"/>
      <c r="FH1" s="757"/>
      <c r="FI1" s="757"/>
      <c r="FJ1" s="757"/>
      <c r="FK1" s="757"/>
      <c r="FL1" s="757"/>
      <c r="FM1" s="757"/>
      <c r="FN1" s="757"/>
      <c r="FO1" s="757"/>
      <c r="FP1" s="757"/>
      <c r="FQ1" s="757"/>
      <c r="FR1" s="757"/>
      <c r="FS1" s="757"/>
      <c r="FT1" s="757"/>
      <c r="FU1" s="756"/>
      <c r="FV1" s="757"/>
      <c r="FW1" s="757"/>
      <c r="FX1" s="757"/>
      <c r="FY1" s="757"/>
      <c r="FZ1" s="757"/>
      <c r="GA1" s="757"/>
      <c r="GB1" s="757"/>
      <c r="GC1" s="757"/>
      <c r="GD1" s="757"/>
      <c r="GE1" s="757"/>
      <c r="GF1" s="757"/>
      <c r="GG1" s="757"/>
      <c r="GH1" s="757"/>
      <c r="GI1" s="757"/>
      <c r="GJ1" s="757"/>
      <c r="GK1" s="756"/>
      <c r="GL1" s="757"/>
      <c r="GM1" s="757"/>
      <c r="GN1" s="757"/>
      <c r="GO1" s="757"/>
      <c r="GP1" s="757"/>
      <c r="GQ1" s="757"/>
      <c r="GR1" s="757"/>
      <c r="GS1" s="757"/>
      <c r="GT1" s="757"/>
      <c r="GU1" s="757"/>
      <c r="GV1" s="757"/>
      <c r="GW1" s="757"/>
      <c r="GX1" s="757"/>
      <c r="GY1" s="757"/>
      <c r="GZ1" s="757"/>
      <c r="HA1" s="756"/>
      <c r="HB1" s="757"/>
      <c r="HC1" s="757"/>
      <c r="HD1" s="757"/>
      <c r="HE1" s="757"/>
      <c r="HF1" s="757"/>
      <c r="HG1" s="757"/>
      <c r="HH1" s="757"/>
      <c r="HI1" s="757"/>
      <c r="HJ1" s="757"/>
      <c r="HK1" s="757"/>
      <c r="HL1" s="757"/>
      <c r="HM1" s="757"/>
      <c r="HN1" s="757"/>
      <c r="HO1" s="757"/>
      <c r="HP1" s="757"/>
      <c r="HQ1" s="756"/>
      <c r="HR1" s="757"/>
      <c r="HS1" s="757"/>
      <c r="HT1" s="757"/>
      <c r="HU1" s="757"/>
      <c r="HV1" s="757"/>
      <c r="HW1" s="757"/>
      <c r="HX1" s="757"/>
      <c r="HY1" s="757"/>
      <c r="HZ1" s="757"/>
      <c r="IA1" s="757"/>
      <c r="IB1" s="757"/>
      <c r="IC1" s="757"/>
      <c r="ID1" s="757"/>
      <c r="IE1" s="757"/>
      <c r="IF1" s="757"/>
      <c r="IG1" s="756"/>
      <c r="IH1" s="757"/>
      <c r="II1" s="757"/>
      <c r="IJ1" s="757"/>
      <c r="IK1" s="757"/>
      <c r="IL1" s="757"/>
      <c r="IM1" s="757"/>
      <c r="IN1" s="757"/>
      <c r="IO1" s="757"/>
      <c r="IP1" s="757"/>
      <c r="IQ1" s="757"/>
      <c r="IR1" s="757"/>
      <c r="IS1" s="757"/>
      <c r="IT1" s="757"/>
      <c r="IU1" s="757"/>
      <c r="IV1" s="757"/>
      <c r="IW1" s="756"/>
      <c r="IX1" s="757"/>
      <c r="IY1" s="757"/>
      <c r="IZ1" s="757"/>
      <c r="JA1" s="757"/>
      <c r="JB1" s="757"/>
      <c r="JC1" s="757"/>
      <c r="JD1" s="757"/>
      <c r="JE1" s="757"/>
      <c r="JF1" s="757"/>
      <c r="JG1" s="757"/>
      <c r="JH1" s="757"/>
      <c r="JI1" s="757"/>
      <c r="JJ1" s="757"/>
      <c r="JK1" s="757"/>
      <c r="JL1" s="757"/>
      <c r="JM1" s="756"/>
      <c r="JN1" s="757"/>
      <c r="JO1" s="757"/>
      <c r="JP1" s="757"/>
      <c r="JQ1" s="757"/>
      <c r="JR1" s="757"/>
      <c r="JS1" s="757"/>
      <c r="JT1" s="757"/>
      <c r="JU1" s="757"/>
      <c r="JV1" s="757"/>
      <c r="JW1" s="757"/>
      <c r="JX1" s="757"/>
      <c r="JY1" s="757"/>
      <c r="JZ1" s="757"/>
      <c r="KA1" s="757"/>
      <c r="KB1" s="757"/>
      <c r="KC1" s="756"/>
      <c r="KD1" s="757"/>
      <c r="KE1" s="757"/>
      <c r="KF1" s="757"/>
      <c r="KG1" s="757"/>
      <c r="KH1" s="757"/>
      <c r="KI1" s="757"/>
      <c r="KJ1" s="757"/>
      <c r="KK1" s="757"/>
      <c r="KL1" s="757"/>
      <c r="KM1" s="757"/>
      <c r="KN1" s="757"/>
      <c r="KO1" s="757"/>
      <c r="KP1" s="757"/>
      <c r="KQ1" s="757"/>
      <c r="KR1" s="757"/>
      <c r="KS1" s="756"/>
      <c r="KT1" s="757"/>
      <c r="KU1" s="757"/>
      <c r="KV1" s="757"/>
      <c r="KW1" s="757"/>
      <c r="KX1" s="757"/>
      <c r="KY1" s="757"/>
      <c r="KZ1" s="757"/>
      <c r="LA1" s="757"/>
      <c r="LB1" s="757"/>
      <c r="LC1" s="757"/>
      <c r="LD1" s="757"/>
      <c r="LE1" s="757"/>
      <c r="LF1" s="757"/>
      <c r="LG1" s="757"/>
      <c r="LH1" s="757"/>
      <c r="LI1" s="756"/>
      <c r="LJ1" s="757"/>
      <c r="LK1" s="757"/>
      <c r="LL1" s="757"/>
      <c r="LM1" s="757"/>
      <c r="LN1" s="757"/>
      <c r="LO1" s="757"/>
      <c r="LP1" s="757"/>
      <c r="LQ1" s="757"/>
      <c r="LR1" s="757"/>
      <c r="LS1" s="757"/>
      <c r="LT1" s="757"/>
      <c r="LU1" s="757"/>
      <c r="LV1" s="757"/>
      <c r="LW1" s="757"/>
      <c r="LX1" s="757"/>
      <c r="LY1" s="756"/>
      <c r="LZ1" s="757"/>
      <c r="MA1" s="757"/>
      <c r="MB1" s="757"/>
      <c r="MC1" s="757"/>
      <c r="MD1" s="757"/>
      <c r="ME1" s="757"/>
      <c r="MF1" s="757"/>
      <c r="MG1" s="757"/>
      <c r="MH1" s="757"/>
      <c r="MI1" s="757"/>
      <c r="MJ1" s="757"/>
      <c r="MK1" s="757"/>
      <c r="ML1" s="757"/>
      <c r="MM1" s="757"/>
      <c r="MN1" s="757"/>
      <c r="MO1" s="756"/>
      <c r="MP1" s="757"/>
      <c r="MQ1" s="757"/>
      <c r="MR1" s="757"/>
      <c r="MS1" s="757"/>
      <c r="MT1" s="757"/>
      <c r="MU1" s="757"/>
      <c r="MV1" s="757"/>
      <c r="MW1" s="757"/>
      <c r="MX1" s="757"/>
      <c r="MY1" s="757"/>
      <c r="MZ1" s="757"/>
      <c r="NA1" s="757"/>
      <c r="NB1" s="757"/>
      <c r="NC1" s="757"/>
      <c r="ND1" s="757"/>
      <c r="NE1" s="756"/>
      <c r="NF1" s="757"/>
      <c r="NG1" s="757"/>
      <c r="NH1" s="757"/>
      <c r="NI1" s="757"/>
      <c r="NJ1" s="757"/>
      <c r="NK1" s="757"/>
      <c r="NL1" s="757"/>
      <c r="NM1" s="757"/>
      <c r="NN1" s="757"/>
      <c r="NO1" s="757"/>
      <c r="NP1" s="757"/>
      <c r="NQ1" s="757"/>
      <c r="NR1" s="757"/>
      <c r="NS1" s="757"/>
      <c r="NT1" s="757"/>
      <c r="NU1" s="756"/>
      <c r="NV1" s="757"/>
      <c r="NW1" s="757"/>
      <c r="NX1" s="757"/>
      <c r="NY1" s="757"/>
      <c r="NZ1" s="757"/>
      <c r="OA1" s="757"/>
      <c r="OB1" s="757"/>
      <c r="OC1" s="757"/>
      <c r="OD1" s="757"/>
      <c r="OE1" s="757"/>
      <c r="OF1" s="757"/>
      <c r="OG1" s="757"/>
      <c r="OH1" s="757"/>
      <c r="OI1" s="757"/>
      <c r="OJ1" s="757"/>
      <c r="OK1" s="756"/>
      <c r="OL1" s="757"/>
      <c r="OM1" s="757"/>
      <c r="ON1" s="757"/>
      <c r="OO1" s="757"/>
      <c r="OP1" s="757"/>
      <c r="OQ1" s="757"/>
      <c r="OR1" s="757"/>
      <c r="OS1" s="757"/>
      <c r="OT1" s="757"/>
      <c r="OU1" s="757"/>
      <c r="OV1" s="757"/>
      <c r="OW1" s="757"/>
      <c r="OX1" s="757"/>
      <c r="OY1" s="757"/>
      <c r="OZ1" s="757"/>
      <c r="PA1" s="756"/>
      <c r="PB1" s="757"/>
      <c r="PC1" s="757"/>
      <c r="PD1" s="757"/>
      <c r="PE1" s="757"/>
      <c r="PF1" s="757"/>
      <c r="PG1" s="757"/>
      <c r="PH1" s="757"/>
      <c r="PI1" s="757"/>
      <c r="PJ1" s="757"/>
      <c r="PK1" s="757"/>
      <c r="PL1" s="757"/>
      <c r="PM1" s="757"/>
      <c r="PN1" s="757"/>
      <c r="PO1" s="757"/>
      <c r="PP1" s="757"/>
      <c r="PQ1" s="756"/>
      <c r="PR1" s="757"/>
      <c r="PS1" s="757"/>
      <c r="PT1" s="757"/>
      <c r="PU1" s="757"/>
      <c r="PV1" s="757"/>
      <c r="PW1" s="757"/>
      <c r="PX1" s="757"/>
      <c r="PY1" s="757"/>
      <c r="PZ1" s="757"/>
      <c r="QA1" s="757"/>
      <c r="QB1" s="757"/>
      <c r="QC1" s="757"/>
      <c r="QD1" s="757"/>
      <c r="QE1" s="757"/>
      <c r="QF1" s="757"/>
      <c r="QG1" s="756"/>
      <c r="QH1" s="757"/>
      <c r="QI1" s="757"/>
      <c r="QJ1" s="757"/>
      <c r="QK1" s="757"/>
      <c r="QL1" s="757"/>
      <c r="QM1" s="757"/>
      <c r="QN1" s="757"/>
      <c r="QO1" s="757"/>
      <c r="QP1" s="757"/>
      <c r="QQ1" s="757"/>
      <c r="QR1" s="757"/>
      <c r="QS1" s="757"/>
      <c r="QT1" s="757"/>
      <c r="QU1" s="757"/>
      <c r="QV1" s="757"/>
      <c r="QW1" s="756"/>
      <c r="QX1" s="757"/>
      <c r="QY1" s="757"/>
      <c r="QZ1" s="757"/>
      <c r="RA1" s="757"/>
      <c r="RB1" s="757"/>
      <c r="RC1" s="757"/>
      <c r="RD1" s="757"/>
      <c r="RE1" s="757"/>
      <c r="RF1" s="757"/>
      <c r="RG1" s="757"/>
      <c r="RH1" s="757"/>
      <c r="RI1" s="757"/>
      <c r="RJ1" s="757"/>
      <c r="RK1" s="757"/>
      <c r="RL1" s="757"/>
      <c r="RM1" s="756"/>
      <c r="RN1" s="757"/>
      <c r="RO1" s="757"/>
      <c r="RP1" s="757"/>
      <c r="RQ1" s="757"/>
      <c r="RR1" s="757"/>
      <c r="RS1" s="757"/>
      <c r="RT1" s="757"/>
      <c r="RU1" s="757"/>
      <c r="RV1" s="757"/>
      <c r="RW1" s="757"/>
      <c r="RX1" s="757"/>
      <c r="RY1" s="757"/>
      <c r="RZ1" s="757"/>
      <c r="SA1" s="757"/>
      <c r="SB1" s="757"/>
      <c r="SC1" s="756"/>
      <c r="SD1" s="757"/>
      <c r="SE1" s="757"/>
      <c r="SF1" s="757"/>
      <c r="SG1" s="757"/>
      <c r="SH1" s="757"/>
      <c r="SI1" s="757"/>
      <c r="SJ1" s="757"/>
      <c r="SK1" s="757"/>
      <c r="SL1" s="757"/>
      <c r="SM1" s="757"/>
      <c r="SN1" s="757"/>
      <c r="SO1" s="757"/>
      <c r="SP1" s="757"/>
      <c r="SQ1" s="757"/>
      <c r="SR1" s="757"/>
      <c r="SS1" s="756"/>
      <c r="ST1" s="757"/>
      <c r="SU1" s="757"/>
      <c r="SV1" s="757"/>
      <c r="SW1" s="757"/>
      <c r="SX1" s="757"/>
      <c r="SY1" s="757"/>
      <c r="SZ1" s="757"/>
      <c r="TA1" s="757"/>
      <c r="TB1" s="757"/>
      <c r="TC1" s="757"/>
      <c r="TD1" s="757"/>
      <c r="TE1" s="757"/>
      <c r="TF1" s="757"/>
      <c r="TG1" s="757"/>
      <c r="TH1" s="757"/>
      <c r="TI1" s="756"/>
      <c r="TJ1" s="757"/>
      <c r="TK1" s="757"/>
      <c r="TL1" s="757"/>
      <c r="TM1" s="757"/>
      <c r="TN1" s="757"/>
      <c r="TO1" s="757"/>
      <c r="TP1" s="757"/>
      <c r="TQ1" s="757"/>
      <c r="TR1" s="757"/>
      <c r="TS1" s="757"/>
      <c r="TT1" s="757"/>
      <c r="TU1" s="757"/>
      <c r="TV1" s="757"/>
      <c r="TW1" s="757"/>
      <c r="TX1" s="757"/>
      <c r="TY1" s="756"/>
      <c r="TZ1" s="757"/>
      <c r="UA1" s="757"/>
      <c r="UB1" s="757"/>
      <c r="UC1" s="757"/>
      <c r="UD1" s="757"/>
      <c r="UE1" s="757"/>
      <c r="UF1" s="757"/>
      <c r="UG1" s="757"/>
      <c r="UH1" s="757"/>
      <c r="UI1" s="757"/>
      <c r="UJ1" s="757"/>
      <c r="UK1" s="757"/>
      <c r="UL1" s="757"/>
      <c r="UM1" s="757"/>
      <c r="UN1" s="757"/>
      <c r="UO1" s="756"/>
      <c r="UP1" s="757"/>
      <c r="UQ1" s="757"/>
      <c r="UR1" s="757"/>
      <c r="US1" s="757"/>
      <c r="UT1" s="757"/>
      <c r="UU1" s="757"/>
      <c r="UV1" s="757"/>
      <c r="UW1" s="757"/>
      <c r="UX1" s="757"/>
      <c r="UY1" s="757"/>
      <c r="UZ1" s="757"/>
      <c r="VA1" s="757"/>
      <c r="VB1" s="757"/>
      <c r="VC1" s="757"/>
      <c r="VD1" s="757"/>
      <c r="VE1" s="756"/>
      <c r="VF1" s="757"/>
      <c r="VG1" s="757"/>
      <c r="VH1" s="757"/>
      <c r="VI1" s="757"/>
      <c r="VJ1" s="757"/>
      <c r="VK1" s="757"/>
      <c r="VL1" s="757"/>
      <c r="VM1" s="757"/>
      <c r="VN1" s="757"/>
      <c r="VO1" s="757"/>
      <c r="VP1" s="757"/>
      <c r="VQ1" s="757"/>
      <c r="VR1" s="757"/>
      <c r="VS1" s="757"/>
      <c r="VT1" s="757"/>
      <c r="VU1" s="756"/>
      <c r="VV1" s="757"/>
      <c r="VW1" s="757"/>
      <c r="VX1" s="757"/>
      <c r="VY1" s="757"/>
      <c r="VZ1" s="757"/>
      <c r="WA1" s="757"/>
      <c r="WB1" s="757"/>
      <c r="WC1" s="757"/>
      <c r="WD1" s="757"/>
      <c r="WE1" s="757"/>
      <c r="WF1" s="757"/>
      <c r="WG1" s="757"/>
      <c r="WH1" s="757"/>
      <c r="WI1" s="757"/>
      <c r="WJ1" s="757"/>
      <c r="WK1" s="756"/>
      <c r="WL1" s="757"/>
      <c r="WM1" s="757"/>
      <c r="WN1" s="757"/>
      <c r="WO1" s="757"/>
      <c r="WP1" s="757"/>
      <c r="WQ1" s="757"/>
      <c r="WR1" s="757"/>
      <c r="WS1" s="757"/>
      <c r="WT1" s="757"/>
      <c r="WU1" s="757"/>
      <c r="WV1" s="757"/>
      <c r="WW1" s="757"/>
      <c r="WX1" s="757"/>
      <c r="WY1" s="757"/>
      <c r="WZ1" s="757"/>
      <c r="XA1" s="756"/>
      <c r="XB1" s="757"/>
      <c r="XC1" s="757"/>
      <c r="XD1" s="757"/>
      <c r="XE1" s="757"/>
      <c r="XF1" s="757"/>
      <c r="XG1" s="757"/>
      <c r="XH1" s="757"/>
      <c r="XI1" s="757"/>
      <c r="XJ1" s="757"/>
      <c r="XK1" s="757"/>
      <c r="XL1" s="757"/>
      <c r="XM1" s="757"/>
      <c r="XN1" s="757"/>
      <c r="XO1" s="757"/>
      <c r="XP1" s="757"/>
      <c r="XQ1" s="756"/>
      <c r="XR1" s="757"/>
      <c r="XS1" s="757"/>
      <c r="XT1" s="757"/>
      <c r="XU1" s="757"/>
      <c r="XV1" s="757"/>
      <c r="XW1" s="757"/>
      <c r="XX1" s="757"/>
      <c r="XY1" s="757"/>
      <c r="XZ1" s="757"/>
      <c r="YA1" s="757"/>
      <c r="YB1" s="757"/>
      <c r="YC1" s="757"/>
      <c r="YD1" s="757"/>
      <c r="YE1" s="757"/>
      <c r="YF1" s="757"/>
      <c r="YG1" s="756"/>
      <c r="YH1" s="757"/>
      <c r="YI1" s="757"/>
      <c r="YJ1" s="757"/>
      <c r="YK1" s="757"/>
      <c r="YL1" s="757"/>
      <c r="YM1" s="757"/>
      <c r="YN1" s="757"/>
      <c r="YO1" s="757"/>
      <c r="YP1" s="757"/>
      <c r="YQ1" s="757"/>
      <c r="YR1" s="757"/>
      <c r="YS1" s="757"/>
      <c r="YT1" s="757"/>
      <c r="YU1" s="757"/>
      <c r="YV1" s="757"/>
      <c r="YW1" s="756"/>
      <c r="YX1" s="757"/>
      <c r="YY1" s="757"/>
      <c r="YZ1" s="757"/>
      <c r="ZA1" s="757"/>
      <c r="ZB1" s="757"/>
      <c r="ZC1" s="757"/>
      <c r="ZD1" s="757"/>
      <c r="ZE1" s="757"/>
      <c r="ZF1" s="757"/>
      <c r="ZG1" s="757"/>
      <c r="ZH1" s="757"/>
      <c r="ZI1" s="757"/>
      <c r="ZJ1" s="757"/>
      <c r="ZK1" s="757"/>
      <c r="ZL1" s="757"/>
      <c r="ZM1" s="756"/>
      <c r="ZN1" s="757"/>
      <c r="ZO1" s="757"/>
      <c r="ZP1" s="757"/>
      <c r="ZQ1" s="757"/>
      <c r="ZR1" s="757"/>
      <c r="ZS1" s="757"/>
      <c r="ZT1" s="757"/>
      <c r="ZU1" s="757"/>
      <c r="ZV1" s="757"/>
      <c r="ZW1" s="757"/>
      <c r="ZX1" s="757"/>
      <c r="ZY1" s="757"/>
      <c r="ZZ1" s="757"/>
      <c r="AAA1" s="757"/>
      <c r="AAB1" s="757"/>
      <c r="AAC1" s="756"/>
      <c r="AAD1" s="757"/>
      <c r="AAE1" s="757"/>
      <c r="AAF1" s="757"/>
      <c r="AAG1" s="757"/>
      <c r="AAH1" s="757"/>
      <c r="AAI1" s="757"/>
      <c r="AAJ1" s="757"/>
      <c r="AAK1" s="757"/>
      <c r="AAL1" s="757"/>
      <c r="AAM1" s="757"/>
      <c r="AAN1" s="757"/>
      <c r="AAO1" s="757"/>
      <c r="AAP1" s="757"/>
      <c r="AAQ1" s="757"/>
      <c r="AAR1" s="757"/>
      <c r="AAS1" s="756"/>
      <c r="AAT1" s="757"/>
      <c r="AAU1" s="757"/>
      <c r="AAV1" s="757"/>
      <c r="AAW1" s="757"/>
      <c r="AAX1" s="757"/>
      <c r="AAY1" s="757"/>
      <c r="AAZ1" s="757"/>
      <c r="ABA1" s="757"/>
      <c r="ABB1" s="757"/>
      <c r="ABC1" s="757"/>
      <c r="ABD1" s="757"/>
      <c r="ABE1" s="757"/>
      <c r="ABF1" s="757"/>
      <c r="ABG1" s="757"/>
      <c r="ABH1" s="757"/>
      <c r="ABI1" s="756"/>
      <c r="ABJ1" s="757"/>
      <c r="ABK1" s="757"/>
      <c r="ABL1" s="757"/>
      <c r="ABM1" s="757"/>
      <c r="ABN1" s="757"/>
      <c r="ABO1" s="757"/>
      <c r="ABP1" s="757"/>
      <c r="ABQ1" s="757"/>
      <c r="ABR1" s="757"/>
      <c r="ABS1" s="757"/>
      <c r="ABT1" s="757"/>
      <c r="ABU1" s="757"/>
      <c r="ABV1" s="757"/>
      <c r="ABW1" s="757"/>
      <c r="ABX1" s="757"/>
      <c r="ABY1" s="756"/>
      <c r="ABZ1" s="757"/>
      <c r="ACA1" s="757"/>
      <c r="ACB1" s="757"/>
      <c r="ACC1" s="757"/>
      <c r="ACD1" s="757"/>
      <c r="ACE1" s="757"/>
      <c r="ACF1" s="757"/>
      <c r="ACG1" s="757"/>
      <c r="ACH1" s="757"/>
      <c r="ACI1" s="757"/>
      <c r="ACJ1" s="757"/>
      <c r="ACK1" s="757"/>
      <c r="ACL1" s="757"/>
      <c r="ACM1" s="757"/>
      <c r="ACN1" s="757"/>
      <c r="ACO1" s="756"/>
      <c r="ACP1" s="757"/>
      <c r="ACQ1" s="757"/>
      <c r="ACR1" s="757"/>
      <c r="ACS1" s="757"/>
      <c r="ACT1" s="757"/>
      <c r="ACU1" s="757"/>
      <c r="ACV1" s="757"/>
      <c r="ACW1" s="757"/>
      <c r="ACX1" s="757"/>
      <c r="ACY1" s="757"/>
      <c r="ACZ1" s="757"/>
      <c r="ADA1" s="757"/>
      <c r="ADB1" s="757"/>
      <c r="ADC1" s="757"/>
      <c r="ADD1" s="757"/>
      <c r="ADE1" s="756"/>
      <c r="ADF1" s="757"/>
      <c r="ADG1" s="757"/>
      <c r="ADH1" s="757"/>
      <c r="ADI1" s="757"/>
      <c r="ADJ1" s="757"/>
      <c r="ADK1" s="757"/>
      <c r="ADL1" s="757"/>
      <c r="ADM1" s="757"/>
      <c r="ADN1" s="757"/>
      <c r="ADO1" s="757"/>
      <c r="ADP1" s="757"/>
      <c r="ADQ1" s="757"/>
      <c r="ADR1" s="757"/>
      <c r="ADS1" s="757"/>
      <c r="ADT1" s="757"/>
      <c r="ADU1" s="756"/>
      <c r="ADV1" s="757"/>
      <c r="ADW1" s="757"/>
      <c r="ADX1" s="757"/>
      <c r="ADY1" s="757"/>
      <c r="ADZ1" s="757"/>
      <c r="AEA1" s="757"/>
      <c r="AEB1" s="757"/>
      <c r="AEC1" s="757"/>
      <c r="AED1" s="757"/>
      <c r="AEE1" s="757"/>
      <c r="AEF1" s="757"/>
      <c r="AEG1" s="757"/>
      <c r="AEH1" s="757"/>
      <c r="AEI1" s="757"/>
      <c r="AEJ1" s="757"/>
      <c r="AEK1" s="756"/>
      <c r="AEL1" s="757"/>
      <c r="AEM1" s="757"/>
      <c r="AEN1" s="757"/>
      <c r="AEO1" s="757"/>
      <c r="AEP1" s="757"/>
      <c r="AEQ1" s="757"/>
      <c r="AER1" s="757"/>
      <c r="AES1" s="757"/>
      <c r="AET1" s="757"/>
      <c r="AEU1" s="757"/>
      <c r="AEV1" s="757"/>
      <c r="AEW1" s="757"/>
      <c r="AEX1" s="757"/>
      <c r="AEY1" s="757"/>
      <c r="AEZ1" s="757"/>
      <c r="AFA1" s="756"/>
      <c r="AFB1" s="757"/>
      <c r="AFC1" s="757"/>
      <c r="AFD1" s="757"/>
      <c r="AFE1" s="757"/>
      <c r="AFF1" s="757"/>
      <c r="AFG1" s="757"/>
      <c r="AFH1" s="757"/>
      <c r="AFI1" s="757"/>
      <c r="AFJ1" s="757"/>
      <c r="AFK1" s="757"/>
      <c r="AFL1" s="757"/>
      <c r="AFM1" s="757"/>
      <c r="AFN1" s="757"/>
      <c r="AFO1" s="757"/>
      <c r="AFP1" s="757"/>
      <c r="AFQ1" s="756"/>
      <c r="AFR1" s="757"/>
      <c r="AFS1" s="757"/>
      <c r="AFT1" s="757"/>
      <c r="AFU1" s="757"/>
      <c r="AFV1" s="757"/>
      <c r="AFW1" s="757"/>
      <c r="AFX1" s="757"/>
      <c r="AFY1" s="757"/>
      <c r="AFZ1" s="757"/>
      <c r="AGA1" s="757"/>
      <c r="AGB1" s="757"/>
      <c r="AGC1" s="757"/>
      <c r="AGD1" s="757"/>
      <c r="AGE1" s="757"/>
      <c r="AGF1" s="757"/>
      <c r="AGG1" s="756"/>
      <c r="AGH1" s="757"/>
      <c r="AGI1" s="757"/>
      <c r="AGJ1" s="757"/>
      <c r="AGK1" s="757"/>
      <c r="AGL1" s="757"/>
      <c r="AGM1" s="757"/>
      <c r="AGN1" s="757"/>
      <c r="AGO1" s="757"/>
      <c r="AGP1" s="757"/>
      <c r="AGQ1" s="757"/>
      <c r="AGR1" s="757"/>
      <c r="AGS1" s="757"/>
      <c r="AGT1" s="757"/>
      <c r="AGU1" s="757"/>
      <c r="AGV1" s="757"/>
      <c r="AGW1" s="756"/>
      <c r="AGX1" s="757"/>
      <c r="AGY1" s="757"/>
      <c r="AGZ1" s="757"/>
      <c r="AHA1" s="757"/>
      <c r="AHB1" s="757"/>
      <c r="AHC1" s="757"/>
      <c r="AHD1" s="757"/>
      <c r="AHE1" s="757"/>
      <c r="AHF1" s="757"/>
      <c r="AHG1" s="757"/>
      <c r="AHH1" s="757"/>
      <c r="AHI1" s="757"/>
      <c r="AHJ1" s="757"/>
      <c r="AHK1" s="757"/>
      <c r="AHL1" s="757"/>
      <c r="AHM1" s="756"/>
      <c r="AHN1" s="757"/>
      <c r="AHO1" s="757"/>
      <c r="AHP1" s="757"/>
      <c r="AHQ1" s="757"/>
      <c r="AHR1" s="757"/>
      <c r="AHS1" s="757"/>
      <c r="AHT1" s="757"/>
      <c r="AHU1" s="757"/>
      <c r="AHV1" s="757"/>
      <c r="AHW1" s="757"/>
      <c r="AHX1" s="757"/>
      <c r="AHY1" s="757"/>
      <c r="AHZ1" s="757"/>
      <c r="AIA1" s="757"/>
      <c r="AIB1" s="757"/>
      <c r="AIC1" s="756"/>
      <c r="AID1" s="757"/>
      <c r="AIE1" s="757"/>
      <c r="AIF1" s="757"/>
      <c r="AIG1" s="757"/>
      <c r="AIH1" s="757"/>
      <c r="AII1" s="757"/>
      <c r="AIJ1" s="757"/>
      <c r="AIK1" s="757"/>
      <c r="AIL1" s="757"/>
      <c r="AIM1" s="757"/>
      <c r="AIN1" s="757"/>
      <c r="AIO1" s="757"/>
      <c r="AIP1" s="757"/>
      <c r="AIQ1" s="757"/>
      <c r="AIR1" s="757"/>
      <c r="AIS1" s="756"/>
      <c r="AIT1" s="757"/>
      <c r="AIU1" s="757"/>
      <c r="AIV1" s="757"/>
      <c r="AIW1" s="757"/>
      <c r="AIX1" s="757"/>
      <c r="AIY1" s="757"/>
      <c r="AIZ1" s="757"/>
      <c r="AJA1" s="757"/>
      <c r="AJB1" s="757"/>
      <c r="AJC1" s="757"/>
      <c r="AJD1" s="757"/>
      <c r="AJE1" s="757"/>
      <c r="AJF1" s="757"/>
      <c r="AJG1" s="757"/>
      <c r="AJH1" s="757"/>
      <c r="AJI1" s="756"/>
      <c r="AJJ1" s="757"/>
      <c r="AJK1" s="757"/>
      <c r="AJL1" s="757"/>
      <c r="AJM1" s="757"/>
      <c r="AJN1" s="757"/>
      <c r="AJO1" s="757"/>
      <c r="AJP1" s="757"/>
      <c r="AJQ1" s="757"/>
      <c r="AJR1" s="757"/>
      <c r="AJS1" s="757"/>
      <c r="AJT1" s="757"/>
      <c r="AJU1" s="757"/>
      <c r="AJV1" s="757"/>
      <c r="AJW1" s="757"/>
      <c r="AJX1" s="757"/>
      <c r="AJY1" s="756"/>
      <c r="AJZ1" s="757"/>
      <c r="AKA1" s="757"/>
      <c r="AKB1" s="757"/>
      <c r="AKC1" s="757"/>
      <c r="AKD1" s="757"/>
      <c r="AKE1" s="757"/>
      <c r="AKF1" s="757"/>
      <c r="AKG1" s="757"/>
      <c r="AKH1" s="757"/>
      <c r="AKI1" s="757"/>
      <c r="AKJ1" s="757"/>
      <c r="AKK1" s="757"/>
      <c r="AKL1" s="757"/>
      <c r="AKM1" s="757"/>
      <c r="AKN1" s="757"/>
      <c r="AKO1" s="756"/>
      <c r="AKP1" s="757"/>
      <c r="AKQ1" s="757"/>
      <c r="AKR1" s="757"/>
      <c r="AKS1" s="757"/>
      <c r="AKT1" s="757"/>
      <c r="AKU1" s="757"/>
      <c r="AKV1" s="757"/>
      <c r="AKW1" s="757"/>
      <c r="AKX1" s="757"/>
      <c r="AKY1" s="757"/>
      <c r="AKZ1" s="757"/>
      <c r="ALA1" s="757"/>
      <c r="ALB1" s="757"/>
      <c r="ALC1" s="757"/>
      <c r="ALD1" s="757"/>
      <c r="ALE1" s="756"/>
      <c r="ALF1" s="757"/>
      <c r="ALG1" s="757"/>
      <c r="ALH1" s="757"/>
      <c r="ALI1" s="757"/>
      <c r="ALJ1" s="757"/>
      <c r="ALK1" s="757"/>
      <c r="ALL1" s="757"/>
      <c r="ALM1" s="757"/>
      <c r="ALN1" s="757"/>
      <c r="ALO1" s="757"/>
      <c r="ALP1" s="757"/>
      <c r="ALQ1" s="757"/>
      <c r="ALR1" s="757"/>
      <c r="ALS1" s="757"/>
      <c r="ALT1" s="757"/>
      <c r="ALU1" s="756"/>
      <c r="ALV1" s="757"/>
      <c r="ALW1" s="757"/>
      <c r="ALX1" s="757"/>
      <c r="ALY1" s="757"/>
      <c r="ALZ1" s="757"/>
      <c r="AMA1" s="757"/>
      <c r="AMB1" s="757"/>
      <c r="AMC1" s="757"/>
      <c r="AMD1" s="757"/>
      <c r="AME1" s="757"/>
      <c r="AMF1" s="757"/>
      <c r="AMG1" s="757"/>
      <c r="AMH1" s="757"/>
      <c r="AMI1" s="757"/>
      <c r="AMJ1" s="757"/>
      <c r="AMK1" s="756"/>
      <c r="AML1" s="757"/>
      <c r="AMM1" s="757"/>
      <c r="AMN1" s="757"/>
      <c r="AMO1" s="757"/>
      <c r="AMP1" s="757"/>
      <c r="AMQ1" s="757"/>
      <c r="AMR1" s="757"/>
      <c r="AMS1" s="757"/>
      <c r="AMT1" s="757"/>
      <c r="AMU1" s="757"/>
      <c r="AMV1" s="757"/>
      <c r="AMW1" s="757"/>
      <c r="AMX1" s="757"/>
      <c r="AMY1" s="757"/>
      <c r="AMZ1" s="757"/>
      <c r="ANA1" s="756"/>
      <c r="ANB1" s="757"/>
      <c r="ANC1" s="757"/>
      <c r="AND1" s="757"/>
      <c r="ANE1" s="757"/>
      <c r="ANF1" s="757"/>
      <c r="ANG1" s="757"/>
      <c r="ANH1" s="757"/>
      <c r="ANI1" s="757"/>
      <c r="ANJ1" s="757"/>
      <c r="ANK1" s="757"/>
      <c r="ANL1" s="757"/>
      <c r="ANM1" s="757"/>
      <c r="ANN1" s="757"/>
      <c r="ANO1" s="757"/>
      <c r="ANP1" s="757"/>
      <c r="ANQ1" s="756"/>
      <c r="ANR1" s="757"/>
      <c r="ANS1" s="757"/>
      <c r="ANT1" s="757"/>
      <c r="ANU1" s="757"/>
      <c r="ANV1" s="757"/>
      <c r="ANW1" s="757"/>
      <c r="ANX1" s="757"/>
      <c r="ANY1" s="757"/>
      <c r="ANZ1" s="757"/>
      <c r="AOA1" s="757"/>
      <c r="AOB1" s="757"/>
      <c r="AOC1" s="757"/>
      <c r="AOD1" s="757"/>
      <c r="AOE1" s="757"/>
      <c r="AOF1" s="757"/>
      <c r="AOG1" s="756"/>
      <c r="AOH1" s="757"/>
      <c r="AOI1" s="757"/>
      <c r="AOJ1" s="757"/>
      <c r="AOK1" s="757"/>
      <c r="AOL1" s="757"/>
      <c r="AOM1" s="757"/>
      <c r="AON1" s="757"/>
      <c r="AOO1" s="757"/>
      <c r="AOP1" s="757"/>
      <c r="AOQ1" s="757"/>
      <c r="AOR1" s="757"/>
      <c r="AOS1" s="757"/>
      <c r="AOT1" s="757"/>
      <c r="AOU1" s="757"/>
      <c r="AOV1" s="757"/>
      <c r="AOW1" s="756"/>
      <c r="AOX1" s="757"/>
      <c r="AOY1" s="757"/>
      <c r="AOZ1" s="757"/>
      <c r="APA1" s="757"/>
      <c r="APB1" s="757"/>
      <c r="APC1" s="757"/>
      <c r="APD1" s="757"/>
      <c r="APE1" s="757"/>
      <c r="APF1" s="757"/>
      <c r="APG1" s="757"/>
      <c r="APH1" s="757"/>
      <c r="API1" s="757"/>
      <c r="APJ1" s="757"/>
      <c r="APK1" s="757"/>
      <c r="APL1" s="757"/>
      <c r="APM1" s="756"/>
      <c r="APN1" s="757"/>
      <c r="APO1" s="757"/>
      <c r="APP1" s="757"/>
      <c r="APQ1" s="757"/>
      <c r="APR1" s="757"/>
      <c r="APS1" s="757"/>
      <c r="APT1" s="757"/>
      <c r="APU1" s="757"/>
      <c r="APV1" s="757"/>
      <c r="APW1" s="757"/>
      <c r="APX1" s="757"/>
      <c r="APY1" s="757"/>
      <c r="APZ1" s="757"/>
      <c r="AQA1" s="757"/>
      <c r="AQB1" s="757"/>
      <c r="AQC1" s="756"/>
      <c r="AQD1" s="757"/>
      <c r="AQE1" s="757"/>
      <c r="AQF1" s="757"/>
      <c r="AQG1" s="757"/>
      <c r="AQH1" s="757"/>
      <c r="AQI1" s="757"/>
      <c r="AQJ1" s="757"/>
      <c r="AQK1" s="757"/>
      <c r="AQL1" s="757"/>
      <c r="AQM1" s="757"/>
      <c r="AQN1" s="757"/>
      <c r="AQO1" s="757"/>
      <c r="AQP1" s="757"/>
      <c r="AQQ1" s="757"/>
      <c r="AQR1" s="757"/>
      <c r="AQS1" s="756"/>
      <c r="AQT1" s="757"/>
      <c r="AQU1" s="757"/>
      <c r="AQV1" s="757"/>
      <c r="AQW1" s="757"/>
      <c r="AQX1" s="757"/>
      <c r="AQY1" s="757"/>
      <c r="AQZ1" s="757"/>
      <c r="ARA1" s="757"/>
      <c r="ARB1" s="757"/>
      <c r="ARC1" s="757"/>
      <c r="ARD1" s="757"/>
      <c r="ARE1" s="757"/>
      <c r="ARF1" s="757"/>
      <c r="ARG1" s="757"/>
      <c r="ARH1" s="757"/>
      <c r="ARI1" s="756"/>
      <c r="ARJ1" s="757"/>
      <c r="ARK1" s="757"/>
      <c r="ARL1" s="757"/>
      <c r="ARM1" s="757"/>
      <c r="ARN1" s="757"/>
      <c r="ARO1" s="757"/>
      <c r="ARP1" s="757"/>
      <c r="ARQ1" s="757"/>
      <c r="ARR1" s="757"/>
      <c r="ARS1" s="757"/>
      <c r="ART1" s="757"/>
      <c r="ARU1" s="757"/>
      <c r="ARV1" s="757"/>
      <c r="ARW1" s="757"/>
      <c r="ARX1" s="757"/>
      <c r="ARY1" s="756"/>
      <c r="ARZ1" s="757"/>
      <c r="ASA1" s="757"/>
      <c r="ASB1" s="757"/>
      <c r="ASC1" s="757"/>
      <c r="ASD1" s="757"/>
      <c r="ASE1" s="757"/>
      <c r="ASF1" s="757"/>
      <c r="ASG1" s="757"/>
      <c r="ASH1" s="757"/>
      <c r="ASI1" s="757"/>
      <c r="ASJ1" s="757"/>
      <c r="ASK1" s="757"/>
      <c r="ASL1" s="757"/>
      <c r="ASM1" s="757"/>
      <c r="ASN1" s="757"/>
      <c r="ASO1" s="756"/>
      <c r="ASP1" s="757"/>
      <c r="ASQ1" s="757"/>
      <c r="ASR1" s="757"/>
      <c r="ASS1" s="757"/>
      <c r="AST1" s="757"/>
      <c r="ASU1" s="757"/>
      <c r="ASV1" s="757"/>
      <c r="ASW1" s="757"/>
      <c r="ASX1" s="757"/>
      <c r="ASY1" s="757"/>
      <c r="ASZ1" s="757"/>
      <c r="ATA1" s="757"/>
      <c r="ATB1" s="757"/>
      <c r="ATC1" s="757"/>
      <c r="ATD1" s="757"/>
      <c r="ATE1" s="756"/>
      <c r="ATF1" s="757"/>
      <c r="ATG1" s="757"/>
      <c r="ATH1" s="757"/>
      <c r="ATI1" s="757"/>
      <c r="ATJ1" s="757"/>
      <c r="ATK1" s="757"/>
      <c r="ATL1" s="757"/>
      <c r="ATM1" s="757"/>
      <c r="ATN1" s="757"/>
      <c r="ATO1" s="757"/>
      <c r="ATP1" s="757"/>
      <c r="ATQ1" s="757"/>
      <c r="ATR1" s="757"/>
      <c r="ATS1" s="757"/>
      <c r="ATT1" s="757"/>
      <c r="ATU1" s="756"/>
      <c r="ATV1" s="757"/>
      <c r="ATW1" s="757"/>
      <c r="ATX1" s="757"/>
      <c r="ATY1" s="757"/>
      <c r="ATZ1" s="757"/>
      <c r="AUA1" s="757"/>
      <c r="AUB1" s="757"/>
      <c r="AUC1" s="757"/>
      <c r="AUD1" s="757"/>
      <c r="AUE1" s="757"/>
      <c r="AUF1" s="757"/>
      <c r="AUG1" s="757"/>
      <c r="AUH1" s="757"/>
      <c r="AUI1" s="757"/>
      <c r="AUJ1" s="757"/>
      <c r="AUK1" s="756"/>
      <c r="AUL1" s="757"/>
      <c r="AUM1" s="757"/>
      <c r="AUN1" s="757"/>
      <c r="AUO1" s="757"/>
      <c r="AUP1" s="757"/>
      <c r="AUQ1" s="757"/>
      <c r="AUR1" s="757"/>
      <c r="AUS1" s="757"/>
      <c r="AUT1" s="757"/>
      <c r="AUU1" s="757"/>
      <c r="AUV1" s="757"/>
      <c r="AUW1" s="757"/>
      <c r="AUX1" s="757"/>
      <c r="AUY1" s="757"/>
      <c r="AUZ1" s="757"/>
      <c r="AVA1" s="756"/>
      <c r="AVB1" s="757"/>
      <c r="AVC1" s="757"/>
      <c r="AVD1" s="757"/>
      <c r="AVE1" s="757"/>
      <c r="AVF1" s="757"/>
      <c r="AVG1" s="757"/>
      <c r="AVH1" s="757"/>
      <c r="AVI1" s="757"/>
      <c r="AVJ1" s="757"/>
      <c r="AVK1" s="757"/>
      <c r="AVL1" s="757"/>
      <c r="AVM1" s="757"/>
      <c r="AVN1" s="757"/>
      <c r="AVO1" s="757"/>
      <c r="AVP1" s="757"/>
      <c r="AVQ1" s="756"/>
      <c r="AVR1" s="757"/>
      <c r="AVS1" s="757"/>
      <c r="AVT1" s="757"/>
      <c r="AVU1" s="757"/>
      <c r="AVV1" s="757"/>
      <c r="AVW1" s="757"/>
      <c r="AVX1" s="757"/>
      <c r="AVY1" s="757"/>
      <c r="AVZ1" s="757"/>
      <c r="AWA1" s="757"/>
      <c r="AWB1" s="757"/>
      <c r="AWC1" s="757"/>
      <c r="AWD1" s="757"/>
      <c r="AWE1" s="757"/>
      <c r="AWF1" s="757"/>
      <c r="AWG1" s="756"/>
      <c r="AWH1" s="757"/>
      <c r="AWI1" s="757"/>
      <c r="AWJ1" s="757"/>
      <c r="AWK1" s="757"/>
      <c r="AWL1" s="757"/>
      <c r="AWM1" s="757"/>
      <c r="AWN1" s="757"/>
      <c r="AWO1" s="757"/>
      <c r="AWP1" s="757"/>
      <c r="AWQ1" s="757"/>
      <c r="AWR1" s="757"/>
      <c r="AWS1" s="757"/>
      <c r="AWT1" s="757"/>
      <c r="AWU1" s="757"/>
      <c r="AWV1" s="757"/>
      <c r="AWW1" s="756"/>
      <c r="AWX1" s="757"/>
      <c r="AWY1" s="757"/>
      <c r="AWZ1" s="757"/>
      <c r="AXA1" s="757"/>
      <c r="AXB1" s="757"/>
      <c r="AXC1" s="757"/>
      <c r="AXD1" s="757"/>
      <c r="AXE1" s="757"/>
      <c r="AXF1" s="757"/>
      <c r="AXG1" s="757"/>
      <c r="AXH1" s="757"/>
      <c r="AXI1" s="757"/>
      <c r="AXJ1" s="757"/>
      <c r="AXK1" s="757"/>
      <c r="AXL1" s="757"/>
      <c r="AXM1" s="756"/>
      <c r="AXN1" s="757"/>
      <c r="AXO1" s="757"/>
      <c r="AXP1" s="757"/>
      <c r="AXQ1" s="757"/>
      <c r="AXR1" s="757"/>
      <c r="AXS1" s="757"/>
      <c r="AXT1" s="757"/>
      <c r="AXU1" s="757"/>
      <c r="AXV1" s="757"/>
      <c r="AXW1" s="757"/>
      <c r="AXX1" s="757"/>
      <c r="AXY1" s="757"/>
      <c r="AXZ1" s="757"/>
      <c r="AYA1" s="757"/>
      <c r="AYB1" s="757"/>
      <c r="AYC1" s="756"/>
      <c r="AYD1" s="757"/>
      <c r="AYE1" s="757"/>
      <c r="AYF1" s="757"/>
      <c r="AYG1" s="757"/>
      <c r="AYH1" s="757"/>
      <c r="AYI1" s="757"/>
      <c r="AYJ1" s="757"/>
      <c r="AYK1" s="757"/>
      <c r="AYL1" s="757"/>
      <c r="AYM1" s="757"/>
      <c r="AYN1" s="757"/>
      <c r="AYO1" s="757"/>
      <c r="AYP1" s="757"/>
      <c r="AYQ1" s="757"/>
      <c r="AYR1" s="757"/>
      <c r="AYS1" s="756"/>
      <c r="AYT1" s="757"/>
      <c r="AYU1" s="757"/>
      <c r="AYV1" s="757"/>
      <c r="AYW1" s="757"/>
      <c r="AYX1" s="757"/>
      <c r="AYY1" s="757"/>
      <c r="AYZ1" s="757"/>
      <c r="AZA1" s="757"/>
      <c r="AZB1" s="757"/>
      <c r="AZC1" s="757"/>
      <c r="AZD1" s="757"/>
      <c r="AZE1" s="757"/>
      <c r="AZF1" s="757"/>
      <c r="AZG1" s="757"/>
      <c r="AZH1" s="757"/>
      <c r="AZI1" s="756"/>
      <c r="AZJ1" s="757"/>
      <c r="AZK1" s="757"/>
      <c r="AZL1" s="757"/>
      <c r="AZM1" s="757"/>
      <c r="AZN1" s="757"/>
      <c r="AZO1" s="757"/>
      <c r="AZP1" s="757"/>
      <c r="AZQ1" s="757"/>
      <c r="AZR1" s="757"/>
      <c r="AZS1" s="757"/>
      <c r="AZT1" s="757"/>
      <c r="AZU1" s="757"/>
      <c r="AZV1" s="757"/>
      <c r="AZW1" s="757"/>
      <c r="AZX1" s="757"/>
      <c r="AZY1" s="756"/>
      <c r="AZZ1" s="757"/>
      <c r="BAA1" s="757"/>
      <c r="BAB1" s="757"/>
      <c r="BAC1" s="757"/>
      <c r="BAD1" s="757"/>
      <c r="BAE1" s="757"/>
      <c r="BAF1" s="757"/>
      <c r="BAG1" s="757"/>
      <c r="BAH1" s="757"/>
      <c r="BAI1" s="757"/>
      <c r="BAJ1" s="757"/>
      <c r="BAK1" s="757"/>
      <c r="BAL1" s="757"/>
      <c r="BAM1" s="757"/>
      <c r="BAN1" s="757"/>
      <c r="BAO1" s="756"/>
      <c r="BAP1" s="757"/>
      <c r="BAQ1" s="757"/>
      <c r="BAR1" s="757"/>
      <c r="BAS1" s="757"/>
      <c r="BAT1" s="757"/>
      <c r="BAU1" s="757"/>
      <c r="BAV1" s="757"/>
      <c r="BAW1" s="757"/>
      <c r="BAX1" s="757"/>
      <c r="BAY1" s="757"/>
      <c r="BAZ1" s="757"/>
      <c r="BBA1" s="757"/>
      <c r="BBB1" s="757"/>
      <c r="BBC1" s="757"/>
      <c r="BBD1" s="757"/>
      <c r="BBE1" s="756"/>
      <c r="BBF1" s="757"/>
      <c r="BBG1" s="757"/>
      <c r="BBH1" s="757"/>
      <c r="BBI1" s="757"/>
      <c r="BBJ1" s="757"/>
      <c r="BBK1" s="757"/>
      <c r="BBL1" s="757"/>
      <c r="BBM1" s="757"/>
      <c r="BBN1" s="757"/>
      <c r="BBO1" s="757"/>
      <c r="BBP1" s="757"/>
      <c r="BBQ1" s="757"/>
      <c r="BBR1" s="757"/>
      <c r="BBS1" s="757"/>
      <c r="BBT1" s="757"/>
      <c r="BBU1" s="756"/>
      <c r="BBV1" s="757"/>
      <c r="BBW1" s="757"/>
      <c r="BBX1" s="757"/>
      <c r="BBY1" s="757"/>
      <c r="BBZ1" s="757"/>
      <c r="BCA1" s="757"/>
      <c r="BCB1" s="757"/>
      <c r="BCC1" s="757"/>
      <c r="BCD1" s="757"/>
      <c r="BCE1" s="757"/>
      <c r="BCF1" s="757"/>
      <c r="BCG1" s="757"/>
      <c r="BCH1" s="757"/>
      <c r="BCI1" s="757"/>
      <c r="BCJ1" s="757"/>
      <c r="BCK1" s="756"/>
      <c r="BCL1" s="757"/>
      <c r="BCM1" s="757"/>
      <c r="BCN1" s="757"/>
      <c r="BCO1" s="757"/>
      <c r="BCP1" s="757"/>
      <c r="BCQ1" s="757"/>
      <c r="BCR1" s="757"/>
      <c r="BCS1" s="757"/>
      <c r="BCT1" s="757"/>
      <c r="BCU1" s="757"/>
      <c r="BCV1" s="757"/>
      <c r="BCW1" s="757"/>
      <c r="BCX1" s="757"/>
      <c r="BCY1" s="757"/>
      <c r="BCZ1" s="757"/>
      <c r="BDA1" s="756"/>
      <c r="BDB1" s="757"/>
      <c r="BDC1" s="757"/>
      <c r="BDD1" s="757"/>
      <c r="BDE1" s="757"/>
      <c r="BDF1" s="757"/>
      <c r="BDG1" s="757"/>
      <c r="BDH1" s="757"/>
      <c r="BDI1" s="757"/>
      <c r="BDJ1" s="757"/>
      <c r="BDK1" s="757"/>
      <c r="BDL1" s="757"/>
      <c r="BDM1" s="757"/>
      <c r="BDN1" s="757"/>
      <c r="BDO1" s="757"/>
      <c r="BDP1" s="757"/>
      <c r="BDQ1" s="756"/>
      <c r="BDR1" s="757"/>
      <c r="BDS1" s="757"/>
      <c r="BDT1" s="757"/>
      <c r="BDU1" s="757"/>
      <c r="BDV1" s="757"/>
      <c r="BDW1" s="757"/>
      <c r="BDX1" s="757"/>
      <c r="BDY1" s="757"/>
      <c r="BDZ1" s="757"/>
      <c r="BEA1" s="757"/>
      <c r="BEB1" s="757"/>
      <c r="BEC1" s="757"/>
      <c r="BED1" s="757"/>
      <c r="BEE1" s="757"/>
      <c r="BEF1" s="757"/>
      <c r="BEG1" s="756"/>
      <c r="BEH1" s="757"/>
      <c r="BEI1" s="757"/>
      <c r="BEJ1" s="757"/>
      <c r="BEK1" s="757"/>
      <c r="BEL1" s="757"/>
      <c r="BEM1" s="757"/>
      <c r="BEN1" s="757"/>
      <c r="BEO1" s="757"/>
      <c r="BEP1" s="757"/>
      <c r="BEQ1" s="757"/>
      <c r="BER1" s="757"/>
      <c r="BES1" s="757"/>
      <c r="BET1" s="757"/>
      <c r="BEU1" s="757"/>
      <c r="BEV1" s="757"/>
      <c r="BEW1" s="756"/>
      <c r="BEX1" s="757"/>
      <c r="BEY1" s="757"/>
      <c r="BEZ1" s="757"/>
      <c r="BFA1" s="757"/>
      <c r="BFB1" s="757"/>
      <c r="BFC1" s="757"/>
      <c r="BFD1" s="757"/>
      <c r="BFE1" s="757"/>
      <c r="BFF1" s="757"/>
      <c r="BFG1" s="757"/>
      <c r="BFH1" s="757"/>
      <c r="BFI1" s="757"/>
      <c r="BFJ1" s="757"/>
      <c r="BFK1" s="757"/>
      <c r="BFL1" s="757"/>
      <c r="BFM1" s="756"/>
      <c r="BFN1" s="757"/>
      <c r="BFO1" s="757"/>
      <c r="BFP1" s="757"/>
      <c r="BFQ1" s="757"/>
      <c r="BFR1" s="757"/>
      <c r="BFS1" s="757"/>
      <c r="BFT1" s="757"/>
      <c r="BFU1" s="757"/>
      <c r="BFV1" s="757"/>
      <c r="BFW1" s="757"/>
      <c r="BFX1" s="757"/>
      <c r="BFY1" s="757"/>
      <c r="BFZ1" s="757"/>
      <c r="BGA1" s="757"/>
      <c r="BGB1" s="757"/>
      <c r="BGC1" s="756"/>
      <c r="BGD1" s="757"/>
      <c r="BGE1" s="757"/>
      <c r="BGF1" s="757"/>
      <c r="BGG1" s="757"/>
      <c r="BGH1" s="757"/>
      <c r="BGI1" s="757"/>
      <c r="BGJ1" s="757"/>
      <c r="BGK1" s="757"/>
      <c r="BGL1" s="757"/>
      <c r="BGM1" s="757"/>
      <c r="BGN1" s="757"/>
      <c r="BGO1" s="757"/>
      <c r="BGP1" s="757"/>
      <c r="BGQ1" s="757"/>
      <c r="BGR1" s="757"/>
      <c r="BGS1" s="756"/>
      <c r="BGT1" s="757"/>
      <c r="BGU1" s="757"/>
      <c r="BGV1" s="757"/>
      <c r="BGW1" s="757"/>
      <c r="BGX1" s="757"/>
      <c r="BGY1" s="757"/>
      <c r="BGZ1" s="757"/>
      <c r="BHA1" s="757"/>
      <c r="BHB1" s="757"/>
      <c r="BHC1" s="757"/>
      <c r="BHD1" s="757"/>
      <c r="BHE1" s="757"/>
      <c r="BHF1" s="757"/>
      <c r="BHG1" s="757"/>
      <c r="BHH1" s="757"/>
      <c r="BHI1" s="756"/>
      <c r="BHJ1" s="757"/>
      <c r="BHK1" s="757"/>
      <c r="BHL1" s="757"/>
      <c r="BHM1" s="757"/>
      <c r="BHN1" s="757"/>
      <c r="BHO1" s="757"/>
      <c r="BHP1" s="757"/>
      <c r="BHQ1" s="757"/>
      <c r="BHR1" s="757"/>
      <c r="BHS1" s="757"/>
      <c r="BHT1" s="757"/>
      <c r="BHU1" s="757"/>
      <c r="BHV1" s="757"/>
      <c r="BHW1" s="757"/>
      <c r="BHX1" s="757"/>
      <c r="BHY1" s="756"/>
      <c r="BHZ1" s="757"/>
      <c r="BIA1" s="757"/>
      <c r="BIB1" s="757"/>
      <c r="BIC1" s="757"/>
      <c r="BID1" s="757"/>
      <c r="BIE1" s="757"/>
      <c r="BIF1" s="757"/>
      <c r="BIG1" s="757"/>
      <c r="BIH1" s="757"/>
      <c r="BII1" s="757"/>
      <c r="BIJ1" s="757"/>
      <c r="BIK1" s="757"/>
      <c r="BIL1" s="757"/>
      <c r="BIM1" s="757"/>
      <c r="BIN1" s="757"/>
      <c r="BIO1" s="756"/>
      <c r="BIP1" s="757"/>
      <c r="BIQ1" s="757"/>
      <c r="BIR1" s="757"/>
      <c r="BIS1" s="757"/>
      <c r="BIT1" s="757"/>
      <c r="BIU1" s="757"/>
      <c r="BIV1" s="757"/>
      <c r="BIW1" s="757"/>
      <c r="BIX1" s="757"/>
      <c r="BIY1" s="757"/>
      <c r="BIZ1" s="757"/>
      <c r="BJA1" s="757"/>
      <c r="BJB1" s="757"/>
      <c r="BJC1" s="757"/>
      <c r="BJD1" s="757"/>
      <c r="BJE1" s="756"/>
      <c r="BJF1" s="757"/>
      <c r="BJG1" s="757"/>
      <c r="BJH1" s="757"/>
      <c r="BJI1" s="757"/>
      <c r="BJJ1" s="757"/>
      <c r="BJK1" s="757"/>
      <c r="BJL1" s="757"/>
      <c r="BJM1" s="757"/>
      <c r="BJN1" s="757"/>
      <c r="BJO1" s="757"/>
      <c r="BJP1" s="757"/>
      <c r="BJQ1" s="757"/>
      <c r="BJR1" s="757"/>
      <c r="BJS1" s="757"/>
      <c r="BJT1" s="757"/>
      <c r="BJU1" s="756"/>
      <c r="BJV1" s="757"/>
      <c r="BJW1" s="757"/>
      <c r="BJX1" s="757"/>
      <c r="BJY1" s="757"/>
      <c r="BJZ1" s="757"/>
      <c r="BKA1" s="757"/>
      <c r="BKB1" s="757"/>
      <c r="BKC1" s="757"/>
      <c r="BKD1" s="757"/>
      <c r="BKE1" s="757"/>
      <c r="BKF1" s="757"/>
      <c r="BKG1" s="757"/>
      <c r="BKH1" s="757"/>
      <c r="BKI1" s="757"/>
      <c r="BKJ1" s="757"/>
      <c r="BKK1" s="756"/>
      <c r="BKL1" s="757"/>
      <c r="BKM1" s="757"/>
      <c r="BKN1" s="757"/>
      <c r="BKO1" s="757"/>
      <c r="BKP1" s="757"/>
      <c r="BKQ1" s="757"/>
      <c r="BKR1" s="757"/>
      <c r="BKS1" s="757"/>
      <c r="BKT1" s="757"/>
      <c r="BKU1" s="757"/>
      <c r="BKV1" s="757"/>
      <c r="BKW1" s="757"/>
      <c r="BKX1" s="757"/>
      <c r="BKY1" s="757"/>
      <c r="BKZ1" s="757"/>
      <c r="BLA1" s="756"/>
      <c r="BLB1" s="757"/>
      <c r="BLC1" s="757"/>
      <c r="BLD1" s="757"/>
      <c r="BLE1" s="757"/>
      <c r="BLF1" s="757"/>
      <c r="BLG1" s="757"/>
      <c r="BLH1" s="757"/>
      <c r="BLI1" s="757"/>
      <c r="BLJ1" s="757"/>
      <c r="BLK1" s="757"/>
      <c r="BLL1" s="757"/>
      <c r="BLM1" s="757"/>
      <c r="BLN1" s="757"/>
      <c r="BLO1" s="757"/>
      <c r="BLP1" s="757"/>
      <c r="BLQ1" s="756"/>
      <c r="BLR1" s="757"/>
      <c r="BLS1" s="757"/>
      <c r="BLT1" s="757"/>
      <c r="BLU1" s="757"/>
      <c r="BLV1" s="757"/>
      <c r="BLW1" s="757"/>
      <c r="BLX1" s="757"/>
      <c r="BLY1" s="757"/>
      <c r="BLZ1" s="757"/>
      <c r="BMA1" s="757"/>
      <c r="BMB1" s="757"/>
      <c r="BMC1" s="757"/>
      <c r="BMD1" s="757"/>
      <c r="BME1" s="757"/>
      <c r="BMF1" s="757"/>
      <c r="BMG1" s="756"/>
      <c r="BMH1" s="757"/>
      <c r="BMI1" s="757"/>
      <c r="BMJ1" s="757"/>
      <c r="BMK1" s="757"/>
      <c r="BML1" s="757"/>
      <c r="BMM1" s="757"/>
      <c r="BMN1" s="757"/>
      <c r="BMO1" s="757"/>
      <c r="BMP1" s="757"/>
      <c r="BMQ1" s="757"/>
      <c r="BMR1" s="757"/>
      <c r="BMS1" s="757"/>
      <c r="BMT1" s="757"/>
      <c r="BMU1" s="757"/>
      <c r="BMV1" s="757"/>
      <c r="BMW1" s="756"/>
      <c r="BMX1" s="757"/>
      <c r="BMY1" s="757"/>
      <c r="BMZ1" s="757"/>
      <c r="BNA1" s="757"/>
      <c r="BNB1" s="757"/>
      <c r="BNC1" s="757"/>
      <c r="BND1" s="757"/>
      <c r="BNE1" s="757"/>
      <c r="BNF1" s="757"/>
      <c r="BNG1" s="757"/>
      <c r="BNH1" s="757"/>
      <c r="BNI1" s="757"/>
      <c r="BNJ1" s="757"/>
      <c r="BNK1" s="757"/>
      <c r="BNL1" s="757"/>
      <c r="BNM1" s="756"/>
      <c r="BNN1" s="757"/>
      <c r="BNO1" s="757"/>
      <c r="BNP1" s="757"/>
      <c r="BNQ1" s="757"/>
      <c r="BNR1" s="757"/>
      <c r="BNS1" s="757"/>
      <c r="BNT1" s="757"/>
      <c r="BNU1" s="757"/>
      <c r="BNV1" s="757"/>
      <c r="BNW1" s="757"/>
      <c r="BNX1" s="757"/>
      <c r="BNY1" s="757"/>
      <c r="BNZ1" s="757"/>
      <c r="BOA1" s="757"/>
      <c r="BOB1" s="757"/>
      <c r="BOC1" s="756"/>
      <c r="BOD1" s="757"/>
      <c r="BOE1" s="757"/>
      <c r="BOF1" s="757"/>
      <c r="BOG1" s="757"/>
      <c r="BOH1" s="757"/>
      <c r="BOI1" s="757"/>
      <c r="BOJ1" s="757"/>
      <c r="BOK1" s="757"/>
      <c r="BOL1" s="757"/>
      <c r="BOM1" s="757"/>
      <c r="BON1" s="757"/>
      <c r="BOO1" s="757"/>
      <c r="BOP1" s="757"/>
      <c r="BOQ1" s="757"/>
      <c r="BOR1" s="757"/>
      <c r="BOS1" s="756"/>
      <c r="BOT1" s="757"/>
      <c r="BOU1" s="757"/>
      <c r="BOV1" s="757"/>
      <c r="BOW1" s="757"/>
      <c r="BOX1" s="757"/>
      <c r="BOY1" s="757"/>
      <c r="BOZ1" s="757"/>
      <c r="BPA1" s="757"/>
      <c r="BPB1" s="757"/>
      <c r="BPC1" s="757"/>
      <c r="BPD1" s="757"/>
      <c r="BPE1" s="757"/>
      <c r="BPF1" s="757"/>
      <c r="BPG1" s="757"/>
      <c r="BPH1" s="757"/>
      <c r="BPI1" s="756"/>
      <c r="BPJ1" s="757"/>
      <c r="BPK1" s="757"/>
      <c r="BPL1" s="757"/>
      <c r="BPM1" s="757"/>
      <c r="BPN1" s="757"/>
      <c r="BPO1" s="757"/>
      <c r="BPP1" s="757"/>
      <c r="BPQ1" s="757"/>
      <c r="BPR1" s="757"/>
      <c r="BPS1" s="757"/>
      <c r="BPT1" s="757"/>
      <c r="BPU1" s="757"/>
      <c r="BPV1" s="757"/>
      <c r="BPW1" s="757"/>
      <c r="BPX1" s="757"/>
      <c r="BPY1" s="756"/>
      <c r="BPZ1" s="757"/>
      <c r="BQA1" s="757"/>
      <c r="BQB1" s="757"/>
      <c r="BQC1" s="757"/>
      <c r="BQD1" s="757"/>
      <c r="BQE1" s="757"/>
      <c r="BQF1" s="757"/>
      <c r="BQG1" s="757"/>
      <c r="BQH1" s="757"/>
      <c r="BQI1" s="757"/>
      <c r="BQJ1" s="757"/>
      <c r="BQK1" s="757"/>
      <c r="BQL1" s="757"/>
      <c r="BQM1" s="757"/>
      <c r="BQN1" s="757"/>
      <c r="BQO1" s="756"/>
      <c r="BQP1" s="757"/>
      <c r="BQQ1" s="757"/>
      <c r="BQR1" s="757"/>
      <c r="BQS1" s="757"/>
      <c r="BQT1" s="757"/>
      <c r="BQU1" s="757"/>
      <c r="BQV1" s="757"/>
      <c r="BQW1" s="757"/>
      <c r="BQX1" s="757"/>
      <c r="BQY1" s="757"/>
      <c r="BQZ1" s="757"/>
      <c r="BRA1" s="757"/>
      <c r="BRB1" s="757"/>
      <c r="BRC1" s="757"/>
      <c r="BRD1" s="757"/>
      <c r="BRE1" s="756"/>
      <c r="BRF1" s="757"/>
      <c r="BRG1" s="757"/>
      <c r="BRH1" s="757"/>
      <c r="BRI1" s="757"/>
      <c r="BRJ1" s="757"/>
      <c r="BRK1" s="757"/>
      <c r="BRL1" s="757"/>
      <c r="BRM1" s="757"/>
      <c r="BRN1" s="757"/>
      <c r="BRO1" s="757"/>
      <c r="BRP1" s="757"/>
      <c r="BRQ1" s="757"/>
      <c r="BRR1" s="757"/>
      <c r="BRS1" s="757"/>
      <c r="BRT1" s="757"/>
      <c r="BRU1" s="756"/>
      <c r="BRV1" s="757"/>
      <c r="BRW1" s="757"/>
      <c r="BRX1" s="757"/>
      <c r="BRY1" s="757"/>
      <c r="BRZ1" s="757"/>
      <c r="BSA1" s="757"/>
      <c r="BSB1" s="757"/>
      <c r="BSC1" s="757"/>
      <c r="BSD1" s="757"/>
      <c r="BSE1" s="757"/>
      <c r="BSF1" s="757"/>
      <c r="BSG1" s="757"/>
      <c r="BSH1" s="757"/>
      <c r="BSI1" s="757"/>
      <c r="BSJ1" s="757"/>
      <c r="BSK1" s="756"/>
      <c r="BSL1" s="757"/>
      <c r="BSM1" s="757"/>
      <c r="BSN1" s="757"/>
      <c r="BSO1" s="757"/>
      <c r="BSP1" s="757"/>
      <c r="BSQ1" s="757"/>
      <c r="BSR1" s="757"/>
      <c r="BSS1" s="757"/>
      <c r="BST1" s="757"/>
      <c r="BSU1" s="757"/>
      <c r="BSV1" s="757"/>
      <c r="BSW1" s="757"/>
      <c r="BSX1" s="757"/>
      <c r="BSY1" s="757"/>
      <c r="BSZ1" s="757"/>
      <c r="BTA1" s="756"/>
      <c r="BTB1" s="757"/>
      <c r="BTC1" s="757"/>
      <c r="BTD1" s="757"/>
      <c r="BTE1" s="757"/>
      <c r="BTF1" s="757"/>
      <c r="BTG1" s="757"/>
      <c r="BTH1" s="757"/>
      <c r="BTI1" s="757"/>
      <c r="BTJ1" s="757"/>
      <c r="BTK1" s="757"/>
      <c r="BTL1" s="757"/>
      <c r="BTM1" s="757"/>
      <c r="BTN1" s="757"/>
      <c r="BTO1" s="757"/>
      <c r="BTP1" s="757"/>
      <c r="BTQ1" s="756"/>
      <c r="BTR1" s="757"/>
      <c r="BTS1" s="757"/>
      <c r="BTT1" s="757"/>
      <c r="BTU1" s="757"/>
      <c r="BTV1" s="757"/>
      <c r="BTW1" s="757"/>
      <c r="BTX1" s="757"/>
      <c r="BTY1" s="757"/>
      <c r="BTZ1" s="757"/>
      <c r="BUA1" s="757"/>
      <c r="BUB1" s="757"/>
      <c r="BUC1" s="757"/>
      <c r="BUD1" s="757"/>
      <c r="BUE1" s="757"/>
      <c r="BUF1" s="757"/>
      <c r="BUG1" s="756"/>
      <c r="BUH1" s="757"/>
      <c r="BUI1" s="757"/>
      <c r="BUJ1" s="757"/>
      <c r="BUK1" s="757"/>
      <c r="BUL1" s="757"/>
      <c r="BUM1" s="757"/>
      <c r="BUN1" s="757"/>
      <c r="BUO1" s="757"/>
      <c r="BUP1" s="757"/>
      <c r="BUQ1" s="757"/>
      <c r="BUR1" s="757"/>
      <c r="BUS1" s="757"/>
      <c r="BUT1" s="757"/>
      <c r="BUU1" s="757"/>
      <c r="BUV1" s="757"/>
      <c r="BUW1" s="756"/>
      <c r="BUX1" s="757"/>
      <c r="BUY1" s="757"/>
      <c r="BUZ1" s="757"/>
      <c r="BVA1" s="757"/>
      <c r="BVB1" s="757"/>
      <c r="BVC1" s="757"/>
      <c r="BVD1" s="757"/>
      <c r="BVE1" s="757"/>
      <c r="BVF1" s="757"/>
      <c r="BVG1" s="757"/>
      <c r="BVH1" s="757"/>
      <c r="BVI1" s="757"/>
      <c r="BVJ1" s="757"/>
      <c r="BVK1" s="757"/>
      <c r="BVL1" s="757"/>
      <c r="BVM1" s="756"/>
      <c r="BVN1" s="757"/>
      <c r="BVO1" s="757"/>
      <c r="BVP1" s="757"/>
      <c r="BVQ1" s="757"/>
      <c r="BVR1" s="757"/>
      <c r="BVS1" s="757"/>
      <c r="BVT1" s="757"/>
      <c r="BVU1" s="757"/>
      <c r="BVV1" s="757"/>
      <c r="BVW1" s="757"/>
      <c r="BVX1" s="757"/>
      <c r="BVY1" s="757"/>
      <c r="BVZ1" s="757"/>
      <c r="BWA1" s="757"/>
      <c r="BWB1" s="757"/>
      <c r="BWC1" s="756"/>
      <c r="BWD1" s="757"/>
      <c r="BWE1" s="757"/>
      <c r="BWF1" s="757"/>
      <c r="BWG1" s="757"/>
      <c r="BWH1" s="757"/>
      <c r="BWI1" s="757"/>
      <c r="BWJ1" s="757"/>
      <c r="BWK1" s="757"/>
      <c r="BWL1" s="757"/>
      <c r="BWM1" s="757"/>
      <c r="BWN1" s="757"/>
      <c r="BWO1" s="757"/>
      <c r="BWP1" s="757"/>
      <c r="BWQ1" s="757"/>
      <c r="BWR1" s="757"/>
      <c r="BWS1" s="756"/>
      <c r="BWT1" s="757"/>
      <c r="BWU1" s="757"/>
      <c r="BWV1" s="757"/>
      <c r="BWW1" s="757"/>
      <c r="BWX1" s="757"/>
      <c r="BWY1" s="757"/>
      <c r="BWZ1" s="757"/>
      <c r="BXA1" s="757"/>
      <c r="BXB1" s="757"/>
      <c r="BXC1" s="757"/>
      <c r="BXD1" s="757"/>
      <c r="BXE1" s="757"/>
      <c r="BXF1" s="757"/>
      <c r="BXG1" s="757"/>
      <c r="BXH1" s="757"/>
      <c r="BXI1" s="756"/>
      <c r="BXJ1" s="757"/>
      <c r="BXK1" s="757"/>
      <c r="BXL1" s="757"/>
      <c r="BXM1" s="757"/>
      <c r="BXN1" s="757"/>
      <c r="BXO1" s="757"/>
      <c r="BXP1" s="757"/>
      <c r="BXQ1" s="757"/>
      <c r="BXR1" s="757"/>
      <c r="BXS1" s="757"/>
      <c r="BXT1" s="757"/>
      <c r="BXU1" s="757"/>
      <c r="BXV1" s="757"/>
      <c r="BXW1" s="757"/>
      <c r="BXX1" s="757"/>
      <c r="BXY1" s="756"/>
      <c r="BXZ1" s="757"/>
      <c r="BYA1" s="757"/>
      <c r="BYB1" s="757"/>
      <c r="BYC1" s="757"/>
      <c r="BYD1" s="757"/>
      <c r="BYE1" s="757"/>
      <c r="BYF1" s="757"/>
      <c r="BYG1" s="757"/>
      <c r="BYH1" s="757"/>
      <c r="BYI1" s="757"/>
      <c r="BYJ1" s="757"/>
      <c r="BYK1" s="757"/>
      <c r="BYL1" s="757"/>
      <c r="BYM1" s="757"/>
      <c r="BYN1" s="757"/>
      <c r="BYO1" s="756"/>
      <c r="BYP1" s="757"/>
      <c r="BYQ1" s="757"/>
      <c r="BYR1" s="757"/>
      <c r="BYS1" s="757"/>
      <c r="BYT1" s="757"/>
      <c r="BYU1" s="757"/>
      <c r="BYV1" s="757"/>
      <c r="BYW1" s="757"/>
      <c r="BYX1" s="757"/>
      <c r="BYY1" s="757"/>
      <c r="BYZ1" s="757"/>
      <c r="BZA1" s="757"/>
      <c r="BZB1" s="757"/>
      <c r="BZC1" s="757"/>
      <c r="BZD1" s="757"/>
      <c r="BZE1" s="756"/>
      <c r="BZF1" s="757"/>
      <c r="BZG1" s="757"/>
      <c r="BZH1" s="757"/>
      <c r="BZI1" s="757"/>
      <c r="BZJ1" s="757"/>
      <c r="BZK1" s="757"/>
      <c r="BZL1" s="757"/>
      <c r="BZM1" s="757"/>
      <c r="BZN1" s="757"/>
      <c r="BZO1" s="757"/>
      <c r="BZP1" s="757"/>
      <c r="BZQ1" s="757"/>
      <c r="BZR1" s="757"/>
      <c r="BZS1" s="757"/>
      <c r="BZT1" s="757"/>
      <c r="BZU1" s="756"/>
      <c r="BZV1" s="757"/>
      <c r="BZW1" s="757"/>
      <c r="BZX1" s="757"/>
      <c r="BZY1" s="757"/>
      <c r="BZZ1" s="757"/>
      <c r="CAA1" s="757"/>
      <c r="CAB1" s="757"/>
      <c r="CAC1" s="757"/>
      <c r="CAD1" s="757"/>
      <c r="CAE1" s="757"/>
      <c r="CAF1" s="757"/>
      <c r="CAG1" s="757"/>
      <c r="CAH1" s="757"/>
      <c r="CAI1" s="757"/>
      <c r="CAJ1" s="757"/>
      <c r="CAK1" s="756"/>
      <c r="CAL1" s="757"/>
      <c r="CAM1" s="757"/>
      <c r="CAN1" s="757"/>
      <c r="CAO1" s="757"/>
      <c r="CAP1" s="757"/>
      <c r="CAQ1" s="757"/>
      <c r="CAR1" s="757"/>
      <c r="CAS1" s="757"/>
      <c r="CAT1" s="757"/>
      <c r="CAU1" s="757"/>
      <c r="CAV1" s="757"/>
      <c r="CAW1" s="757"/>
      <c r="CAX1" s="757"/>
      <c r="CAY1" s="757"/>
      <c r="CAZ1" s="757"/>
      <c r="CBA1" s="756"/>
      <c r="CBB1" s="757"/>
      <c r="CBC1" s="757"/>
      <c r="CBD1" s="757"/>
      <c r="CBE1" s="757"/>
      <c r="CBF1" s="757"/>
      <c r="CBG1" s="757"/>
      <c r="CBH1" s="757"/>
      <c r="CBI1" s="757"/>
      <c r="CBJ1" s="757"/>
      <c r="CBK1" s="757"/>
      <c r="CBL1" s="757"/>
      <c r="CBM1" s="757"/>
      <c r="CBN1" s="757"/>
      <c r="CBO1" s="757"/>
      <c r="CBP1" s="757"/>
      <c r="CBQ1" s="756"/>
      <c r="CBR1" s="757"/>
      <c r="CBS1" s="757"/>
      <c r="CBT1" s="757"/>
      <c r="CBU1" s="757"/>
      <c r="CBV1" s="757"/>
      <c r="CBW1" s="757"/>
      <c r="CBX1" s="757"/>
      <c r="CBY1" s="757"/>
      <c r="CBZ1" s="757"/>
      <c r="CCA1" s="757"/>
      <c r="CCB1" s="757"/>
      <c r="CCC1" s="757"/>
      <c r="CCD1" s="757"/>
      <c r="CCE1" s="757"/>
      <c r="CCF1" s="757"/>
      <c r="CCG1" s="756"/>
      <c r="CCH1" s="757"/>
      <c r="CCI1" s="757"/>
      <c r="CCJ1" s="757"/>
      <c r="CCK1" s="757"/>
      <c r="CCL1" s="757"/>
      <c r="CCM1" s="757"/>
      <c r="CCN1" s="757"/>
      <c r="CCO1" s="757"/>
      <c r="CCP1" s="757"/>
      <c r="CCQ1" s="757"/>
      <c r="CCR1" s="757"/>
      <c r="CCS1" s="757"/>
      <c r="CCT1" s="757"/>
      <c r="CCU1" s="757"/>
      <c r="CCV1" s="757"/>
      <c r="CCW1" s="756"/>
      <c r="CCX1" s="757"/>
      <c r="CCY1" s="757"/>
      <c r="CCZ1" s="757"/>
      <c r="CDA1" s="757"/>
      <c r="CDB1" s="757"/>
      <c r="CDC1" s="757"/>
      <c r="CDD1" s="757"/>
      <c r="CDE1" s="757"/>
      <c r="CDF1" s="757"/>
      <c r="CDG1" s="757"/>
      <c r="CDH1" s="757"/>
      <c r="CDI1" s="757"/>
      <c r="CDJ1" s="757"/>
      <c r="CDK1" s="757"/>
      <c r="CDL1" s="757"/>
      <c r="CDM1" s="756"/>
      <c r="CDN1" s="757"/>
      <c r="CDO1" s="757"/>
      <c r="CDP1" s="757"/>
      <c r="CDQ1" s="757"/>
      <c r="CDR1" s="757"/>
      <c r="CDS1" s="757"/>
      <c r="CDT1" s="757"/>
      <c r="CDU1" s="757"/>
      <c r="CDV1" s="757"/>
      <c r="CDW1" s="757"/>
      <c r="CDX1" s="757"/>
      <c r="CDY1" s="757"/>
      <c r="CDZ1" s="757"/>
      <c r="CEA1" s="757"/>
      <c r="CEB1" s="757"/>
      <c r="CEC1" s="756"/>
      <c r="CED1" s="757"/>
      <c r="CEE1" s="757"/>
      <c r="CEF1" s="757"/>
      <c r="CEG1" s="757"/>
      <c r="CEH1" s="757"/>
      <c r="CEI1" s="757"/>
      <c r="CEJ1" s="757"/>
      <c r="CEK1" s="757"/>
      <c r="CEL1" s="757"/>
      <c r="CEM1" s="757"/>
      <c r="CEN1" s="757"/>
      <c r="CEO1" s="757"/>
      <c r="CEP1" s="757"/>
      <c r="CEQ1" s="757"/>
      <c r="CER1" s="757"/>
      <c r="CES1" s="756"/>
      <c r="CET1" s="757"/>
      <c r="CEU1" s="757"/>
      <c r="CEV1" s="757"/>
      <c r="CEW1" s="757"/>
      <c r="CEX1" s="757"/>
      <c r="CEY1" s="757"/>
      <c r="CEZ1" s="757"/>
      <c r="CFA1" s="757"/>
      <c r="CFB1" s="757"/>
      <c r="CFC1" s="757"/>
      <c r="CFD1" s="757"/>
      <c r="CFE1" s="757"/>
      <c r="CFF1" s="757"/>
      <c r="CFG1" s="757"/>
      <c r="CFH1" s="757"/>
      <c r="CFI1" s="756"/>
      <c r="CFJ1" s="757"/>
      <c r="CFK1" s="757"/>
      <c r="CFL1" s="757"/>
      <c r="CFM1" s="757"/>
      <c r="CFN1" s="757"/>
      <c r="CFO1" s="757"/>
      <c r="CFP1" s="757"/>
      <c r="CFQ1" s="757"/>
      <c r="CFR1" s="757"/>
      <c r="CFS1" s="757"/>
      <c r="CFT1" s="757"/>
      <c r="CFU1" s="757"/>
      <c r="CFV1" s="757"/>
      <c r="CFW1" s="757"/>
      <c r="CFX1" s="757"/>
      <c r="CFY1" s="756"/>
      <c r="CFZ1" s="757"/>
      <c r="CGA1" s="757"/>
      <c r="CGB1" s="757"/>
      <c r="CGC1" s="757"/>
      <c r="CGD1" s="757"/>
      <c r="CGE1" s="757"/>
      <c r="CGF1" s="757"/>
      <c r="CGG1" s="757"/>
      <c r="CGH1" s="757"/>
      <c r="CGI1" s="757"/>
      <c r="CGJ1" s="757"/>
      <c r="CGK1" s="757"/>
      <c r="CGL1" s="757"/>
      <c r="CGM1" s="757"/>
      <c r="CGN1" s="757"/>
      <c r="CGO1" s="756"/>
      <c r="CGP1" s="757"/>
      <c r="CGQ1" s="757"/>
      <c r="CGR1" s="757"/>
      <c r="CGS1" s="757"/>
      <c r="CGT1" s="757"/>
      <c r="CGU1" s="757"/>
      <c r="CGV1" s="757"/>
      <c r="CGW1" s="757"/>
      <c r="CGX1" s="757"/>
      <c r="CGY1" s="757"/>
      <c r="CGZ1" s="757"/>
      <c r="CHA1" s="757"/>
      <c r="CHB1" s="757"/>
      <c r="CHC1" s="757"/>
      <c r="CHD1" s="757"/>
      <c r="CHE1" s="756"/>
      <c r="CHF1" s="757"/>
      <c r="CHG1" s="757"/>
      <c r="CHH1" s="757"/>
      <c r="CHI1" s="757"/>
      <c r="CHJ1" s="757"/>
      <c r="CHK1" s="757"/>
      <c r="CHL1" s="757"/>
      <c r="CHM1" s="757"/>
      <c r="CHN1" s="757"/>
      <c r="CHO1" s="757"/>
      <c r="CHP1" s="757"/>
      <c r="CHQ1" s="757"/>
      <c r="CHR1" s="757"/>
      <c r="CHS1" s="757"/>
      <c r="CHT1" s="757"/>
      <c r="CHU1" s="756"/>
      <c r="CHV1" s="757"/>
      <c r="CHW1" s="757"/>
      <c r="CHX1" s="757"/>
      <c r="CHY1" s="757"/>
      <c r="CHZ1" s="757"/>
      <c r="CIA1" s="757"/>
      <c r="CIB1" s="757"/>
      <c r="CIC1" s="757"/>
      <c r="CID1" s="757"/>
      <c r="CIE1" s="757"/>
      <c r="CIF1" s="757"/>
      <c r="CIG1" s="757"/>
      <c r="CIH1" s="757"/>
      <c r="CII1" s="757"/>
      <c r="CIJ1" s="757"/>
      <c r="CIK1" s="756"/>
      <c r="CIL1" s="757"/>
      <c r="CIM1" s="757"/>
      <c r="CIN1" s="757"/>
      <c r="CIO1" s="757"/>
      <c r="CIP1" s="757"/>
      <c r="CIQ1" s="757"/>
      <c r="CIR1" s="757"/>
      <c r="CIS1" s="757"/>
      <c r="CIT1" s="757"/>
      <c r="CIU1" s="757"/>
      <c r="CIV1" s="757"/>
      <c r="CIW1" s="757"/>
      <c r="CIX1" s="757"/>
      <c r="CIY1" s="757"/>
      <c r="CIZ1" s="757"/>
      <c r="CJA1" s="756"/>
      <c r="CJB1" s="757"/>
      <c r="CJC1" s="757"/>
      <c r="CJD1" s="757"/>
      <c r="CJE1" s="757"/>
      <c r="CJF1" s="757"/>
      <c r="CJG1" s="757"/>
      <c r="CJH1" s="757"/>
      <c r="CJI1" s="757"/>
      <c r="CJJ1" s="757"/>
      <c r="CJK1" s="757"/>
      <c r="CJL1" s="757"/>
      <c r="CJM1" s="757"/>
      <c r="CJN1" s="757"/>
      <c r="CJO1" s="757"/>
      <c r="CJP1" s="757"/>
      <c r="CJQ1" s="756"/>
      <c r="CJR1" s="757"/>
      <c r="CJS1" s="757"/>
      <c r="CJT1" s="757"/>
      <c r="CJU1" s="757"/>
      <c r="CJV1" s="757"/>
      <c r="CJW1" s="757"/>
      <c r="CJX1" s="757"/>
      <c r="CJY1" s="757"/>
      <c r="CJZ1" s="757"/>
      <c r="CKA1" s="757"/>
      <c r="CKB1" s="757"/>
      <c r="CKC1" s="757"/>
      <c r="CKD1" s="757"/>
      <c r="CKE1" s="757"/>
      <c r="CKF1" s="757"/>
      <c r="CKG1" s="756"/>
      <c r="CKH1" s="757"/>
      <c r="CKI1" s="757"/>
      <c r="CKJ1" s="757"/>
      <c r="CKK1" s="757"/>
      <c r="CKL1" s="757"/>
      <c r="CKM1" s="757"/>
      <c r="CKN1" s="757"/>
      <c r="CKO1" s="757"/>
      <c r="CKP1" s="757"/>
      <c r="CKQ1" s="757"/>
      <c r="CKR1" s="757"/>
      <c r="CKS1" s="757"/>
      <c r="CKT1" s="757"/>
      <c r="CKU1" s="757"/>
      <c r="CKV1" s="757"/>
      <c r="CKW1" s="756"/>
      <c r="CKX1" s="757"/>
      <c r="CKY1" s="757"/>
      <c r="CKZ1" s="757"/>
      <c r="CLA1" s="757"/>
      <c r="CLB1" s="757"/>
      <c r="CLC1" s="757"/>
      <c r="CLD1" s="757"/>
      <c r="CLE1" s="757"/>
      <c r="CLF1" s="757"/>
      <c r="CLG1" s="757"/>
      <c r="CLH1" s="757"/>
      <c r="CLI1" s="757"/>
      <c r="CLJ1" s="757"/>
      <c r="CLK1" s="757"/>
      <c r="CLL1" s="757"/>
      <c r="CLM1" s="756"/>
      <c r="CLN1" s="757"/>
      <c r="CLO1" s="757"/>
      <c r="CLP1" s="757"/>
      <c r="CLQ1" s="757"/>
      <c r="CLR1" s="757"/>
      <c r="CLS1" s="757"/>
      <c r="CLT1" s="757"/>
      <c r="CLU1" s="757"/>
      <c r="CLV1" s="757"/>
      <c r="CLW1" s="757"/>
      <c r="CLX1" s="757"/>
      <c r="CLY1" s="757"/>
      <c r="CLZ1" s="757"/>
      <c r="CMA1" s="757"/>
      <c r="CMB1" s="757"/>
      <c r="CMC1" s="756"/>
      <c r="CMD1" s="757"/>
      <c r="CME1" s="757"/>
      <c r="CMF1" s="757"/>
      <c r="CMG1" s="757"/>
      <c r="CMH1" s="757"/>
      <c r="CMI1" s="757"/>
      <c r="CMJ1" s="757"/>
      <c r="CMK1" s="757"/>
      <c r="CML1" s="757"/>
      <c r="CMM1" s="757"/>
      <c r="CMN1" s="757"/>
      <c r="CMO1" s="757"/>
      <c r="CMP1" s="757"/>
      <c r="CMQ1" s="757"/>
      <c r="CMR1" s="757"/>
      <c r="CMS1" s="756"/>
      <c r="CMT1" s="757"/>
      <c r="CMU1" s="757"/>
      <c r="CMV1" s="757"/>
      <c r="CMW1" s="757"/>
      <c r="CMX1" s="757"/>
      <c r="CMY1" s="757"/>
      <c r="CMZ1" s="757"/>
      <c r="CNA1" s="757"/>
      <c r="CNB1" s="757"/>
      <c r="CNC1" s="757"/>
      <c r="CND1" s="757"/>
      <c r="CNE1" s="757"/>
      <c r="CNF1" s="757"/>
      <c r="CNG1" s="757"/>
      <c r="CNH1" s="757"/>
      <c r="CNI1" s="756"/>
      <c r="CNJ1" s="757"/>
      <c r="CNK1" s="757"/>
      <c r="CNL1" s="757"/>
      <c r="CNM1" s="757"/>
      <c r="CNN1" s="757"/>
      <c r="CNO1" s="757"/>
      <c r="CNP1" s="757"/>
      <c r="CNQ1" s="757"/>
      <c r="CNR1" s="757"/>
      <c r="CNS1" s="757"/>
      <c r="CNT1" s="757"/>
      <c r="CNU1" s="757"/>
      <c r="CNV1" s="757"/>
      <c r="CNW1" s="757"/>
      <c r="CNX1" s="757"/>
      <c r="CNY1" s="756"/>
      <c r="CNZ1" s="757"/>
      <c r="COA1" s="757"/>
      <c r="COB1" s="757"/>
      <c r="COC1" s="757"/>
      <c r="COD1" s="757"/>
      <c r="COE1" s="757"/>
      <c r="COF1" s="757"/>
      <c r="COG1" s="757"/>
      <c r="COH1" s="757"/>
      <c r="COI1" s="757"/>
      <c r="COJ1" s="757"/>
      <c r="COK1" s="757"/>
      <c r="COL1" s="757"/>
      <c r="COM1" s="757"/>
      <c r="CON1" s="757"/>
      <c r="COO1" s="756"/>
      <c r="COP1" s="757"/>
      <c r="COQ1" s="757"/>
      <c r="COR1" s="757"/>
      <c r="COS1" s="757"/>
      <c r="COT1" s="757"/>
      <c r="COU1" s="757"/>
      <c r="COV1" s="757"/>
      <c r="COW1" s="757"/>
      <c r="COX1" s="757"/>
      <c r="COY1" s="757"/>
      <c r="COZ1" s="757"/>
      <c r="CPA1" s="757"/>
      <c r="CPB1" s="757"/>
      <c r="CPC1" s="757"/>
      <c r="CPD1" s="757"/>
      <c r="CPE1" s="756"/>
      <c r="CPF1" s="757"/>
      <c r="CPG1" s="757"/>
      <c r="CPH1" s="757"/>
      <c r="CPI1" s="757"/>
      <c r="CPJ1" s="757"/>
      <c r="CPK1" s="757"/>
      <c r="CPL1" s="757"/>
      <c r="CPM1" s="757"/>
      <c r="CPN1" s="757"/>
      <c r="CPO1" s="757"/>
      <c r="CPP1" s="757"/>
      <c r="CPQ1" s="757"/>
      <c r="CPR1" s="757"/>
      <c r="CPS1" s="757"/>
      <c r="CPT1" s="757"/>
      <c r="CPU1" s="756"/>
      <c r="CPV1" s="757"/>
      <c r="CPW1" s="757"/>
      <c r="CPX1" s="757"/>
      <c r="CPY1" s="757"/>
      <c r="CPZ1" s="757"/>
      <c r="CQA1" s="757"/>
      <c r="CQB1" s="757"/>
      <c r="CQC1" s="757"/>
      <c r="CQD1" s="757"/>
      <c r="CQE1" s="757"/>
      <c r="CQF1" s="757"/>
      <c r="CQG1" s="757"/>
      <c r="CQH1" s="757"/>
      <c r="CQI1" s="757"/>
      <c r="CQJ1" s="757"/>
      <c r="CQK1" s="756"/>
      <c r="CQL1" s="757"/>
      <c r="CQM1" s="757"/>
      <c r="CQN1" s="757"/>
      <c r="CQO1" s="757"/>
      <c r="CQP1" s="757"/>
      <c r="CQQ1" s="757"/>
      <c r="CQR1" s="757"/>
      <c r="CQS1" s="757"/>
      <c r="CQT1" s="757"/>
      <c r="CQU1" s="757"/>
      <c r="CQV1" s="757"/>
      <c r="CQW1" s="757"/>
      <c r="CQX1" s="757"/>
      <c r="CQY1" s="757"/>
      <c r="CQZ1" s="757"/>
      <c r="CRA1" s="756"/>
      <c r="CRB1" s="757"/>
      <c r="CRC1" s="757"/>
      <c r="CRD1" s="757"/>
      <c r="CRE1" s="757"/>
      <c r="CRF1" s="757"/>
      <c r="CRG1" s="757"/>
      <c r="CRH1" s="757"/>
      <c r="CRI1" s="757"/>
      <c r="CRJ1" s="757"/>
      <c r="CRK1" s="757"/>
      <c r="CRL1" s="757"/>
      <c r="CRM1" s="757"/>
      <c r="CRN1" s="757"/>
      <c r="CRO1" s="757"/>
      <c r="CRP1" s="757"/>
      <c r="CRQ1" s="756"/>
      <c r="CRR1" s="757"/>
      <c r="CRS1" s="757"/>
      <c r="CRT1" s="757"/>
      <c r="CRU1" s="757"/>
      <c r="CRV1" s="757"/>
      <c r="CRW1" s="757"/>
      <c r="CRX1" s="757"/>
      <c r="CRY1" s="757"/>
      <c r="CRZ1" s="757"/>
      <c r="CSA1" s="757"/>
      <c r="CSB1" s="757"/>
      <c r="CSC1" s="757"/>
      <c r="CSD1" s="757"/>
      <c r="CSE1" s="757"/>
      <c r="CSF1" s="757"/>
      <c r="CSG1" s="756"/>
      <c r="CSH1" s="757"/>
      <c r="CSI1" s="757"/>
      <c r="CSJ1" s="757"/>
      <c r="CSK1" s="757"/>
      <c r="CSL1" s="757"/>
      <c r="CSM1" s="757"/>
      <c r="CSN1" s="757"/>
      <c r="CSO1" s="757"/>
      <c r="CSP1" s="757"/>
      <c r="CSQ1" s="757"/>
      <c r="CSR1" s="757"/>
      <c r="CSS1" s="757"/>
      <c r="CST1" s="757"/>
      <c r="CSU1" s="757"/>
      <c r="CSV1" s="757"/>
      <c r="CSW1" s="756"/>
      <c r="CSX1" s="757"/>
      <c r="CSY1" s="757"/>
      <c r="CSZ1" s="757"/>
      <c r="CTA1" s="757"/>
      <c r="CTB1" s="757"/>
      <c r="CTC1" s="757"/>
      <c r="CTD1" s="757"/>
      <c r="CTE1" s="757"/>
      <c r="CTF1" s="757"/>
      <c r="CTG1" s="757"/>
      <c r="CTH1" s="757"/>
      <c r="CTI1" s="757"/>
      <c r="CTJ1" s="757"/>
      <c r="CTK1" s="757"/>
      <c r="CTL1" s="757"/>
      <c r="CTM1" s="756"/>
      <c r="CTN1" s="757"/>
      <c r="CTO1" s="757"/>
      <c r="CTP1" s="757"/>
      <c r="CTQ1" s="757"/>
      <c r="CTR1" s="757"/>
      <c r="CTS1" s="757"/>
      <c r="CTT1" s="757"/>
      <c r="CTU1" s="757"/>
      <c r="CTV1" s="757"/>
      <c r="CTW1" s="757"/>
      <c r="CTX1" s="757"/>
      <c r="CTY1" s="757"/>
      <c r="CTZ1" s="757"/>
      <c r="CUA1" s="757"/>
      <c r="CUB1" s="757"/>
      <c r="CUC1" s="756"/>
      <c r="CUD1" s="757"/>
      <c r="CUE1" s="757"/>
      <c r="CUF1" s="757"/>
      <c r="CUG1" s="757"/>
      <c r="CUH1" s="757"/>
      <c r="CUI1" s="757"/>
      <c r="CUJ1" s="757"/>
      <c r="CUK1" s="757"/>
      <c r="CUL1" s="757"/>
      <c r="CUM1" s="757"/>
      <c r="CUN1" s="757"/>
      <c r="CUO1" s="757"/>
      <c r="CUP1" s="757"/>
      <c r="CUQ1" s="757"/>
      <c r="CUR1" s="757"/>
      <c r="CUS1" s="756"/>
      <c r="CUT1" s="757"/>
      <c r="CUU1" s="757"/>
      <c r="CUV1" s="757"/>
      <c r="CUW1" s="757"/>
      <c r="CUX1" s="757"/>
      <c r="CUY1" s="757"/>
      <c r="CUZ1" s="757"/>
      <c r="CVA1" s="757"/>
      <c r="CVB1" s="757"/>
      <c r="CVC1" s="757"/>
      <c r="CVD1" s="757"/>
      <c r="CVE1" s="757"/>
      <c r="CVF1" s="757"/>
      <c r="CVG1" s="757"/>
      <c r="CVH1" s="757"/>
      <c r="CVI1" s="756"/>
      <c r="CVJ1" s="757"/>
      <c r="CVK1" s="757"/>
      <c r="CVL1" s="757"/>
      <c r="CVM1" s="757"/>
      <c r="CVN1" s="757"/>
      <c r="CVO1" s="757"/>
      <c r="CVP1" s="757"/>
      <c r="CVQ1" s="757"/>
      <c r="CVR1" s="757"/>
      <c r="CVS1" s="757"/>
      <c r="CVT1" s="757"/>
      <c r="CVU1" s="757"/>
      <c r="CVV1" s="757"/>
      <c r="CVW1" s="757"/>
      <c r="CVX1" s="757"/>
      <c r="CVY1" s="756"/>
      <c r="CVZ1" s="757"/>
      <c r="CWA1" s="757"/>
      <c r="CWB1" s="757"/>
      <c r="CWC1" s="757"/>
      <c r="CWD1" s="757"/>
      <c r="CWE1" s="757"/>
      <c r="CWF1" s="757"/>
      <c r="CWG1" s="757"/>
      <c r="CWH1" s="757"/>
      <c r="CWI1" s="757"/>
      <c r="CWJ1" s="757"/>
      <c r="CWK1" s="757"/>
      <c r="CWL1" s="757"/>
      <c r="CWM1" s="757"/>
      <c r="CWN1" s="757"/>
      <c r="CWO1" s="756"/>
      <c r="CWP1" s="757"/>
      <c r="CWQ1" s="757"/>
      <c r="CWR1" s="757"/>
      <c r="CWS1" s="757"/>
      <c r="CWT1" s="757"/>
      <c r="CWU1" s="757"/>
      <c r="CWV1" s="757"/>
      <c r="CWW1" s="757"/>
      <c r="CWX1" s="757"/>
      <c r="CWY1" s="757"/>
      <c r="CWZ1" s="757"/>
      <c r="CXA1" s="757"/>
      <c r="CXB1" s="757"/>
      <c r="CXC1" s="757"/>
      <c r="CXD1" s="757"/>
      <c r="CXE1" s="756"/>
      <c r="CXF1" s="757"/>
      <c r="CXG1" s="757"/>
      <c r="CXH1" s="757"/>
      <c r="CXI1" s="757"/>
      <c r="CXJ1" s="757"/>
      <c r="CXK1" s="757"/>
      <c r="CXL1" s="757"/>
      <c r="CXM1" s="757"/>
      <c r="CXN1" s="757"/>
      <c r="CXO1" s="757"/>
      <c r="CXP1" s="757"/>
      <c r="CXQ1" s="757"/>
      <c r="CXR1" s="757"/>
      <c r="CXS1" s="757"/>
      <c r="CXT1" s="757"/>
      <c r="CXU1" s="756"/>
      <c r="CXV1" s="757"/>
      <c r="CXW1" s="757"/>
      <c r="CXX1" s="757"/>
      <c r="CXY1" s="757"/>
      <c r="CXZ1" s="757"/>
      <c r="CYA1" s="757"/>
      <c r="CYB1" s="757"/>
      <c r="CYC1" s="757"/>
      <c r="CYD1" s="757"/>
      <c r="CYE1" s="757"/>
      <c r="CYF1" s="757"/>
      <c r="CYG1" s="757"/>
      <c r="CYH1" s="757"/>
      <c r="CYI1" s="757"/>
      <c r="CYJ1" s="757"/>
      <c r="CYK1" s="756"/>
      <c r="CYL1" s="757"/>
      <c r="CYM1" s="757"/>
      <c r="CYN1" s="757"/>
      <c r="CYO1" s="757"/>
      <c r="CYP1" s="757"/>
      <c r="CYQ1" s="757"/>
      <c r="CYR1" s="757"/>
      <c r="CYS1" s="757"/>
      <c r="CYT1" s="757"/>
      <c r="CYU1" s="757"/>
      <c r="CYV1" s="757"/>
      <c r="CYW1" s="757"/>
      <c r="CYX1" s="757"/>
      <c r="CYY1" s="757"/>
      <c r="CYZ1" s="757"/>
      <c r="CZA1" s="756"/>
      <c r="CZB1" s="757"/>
      <c r="CZC1" s="757"/>
      <c r="CZD1" s="757"/>
      <c r="CZE1" s="757"/>
      <c r="CZF1" s="757"/>
      <c r="CZG1" s="757"/>
      <c r="CZH1" s="757"/>
      <c r="CZI1" s="757"/>
      <c r="CZJ1" s="757"/>
      <c r="CZK1" s="757"/>
      <c r="CZL1" s="757"/>
      <c r="CZM1" s="757"/>
      <c r="CZN1" s="757"/>
      <c r="CZO1" s="757"/>
      <c r="CZP1" s="757"/>
      <c r="CZQ1" s="756"/>
      <c r="CZR1" s="757"/>
      <c r="CZS1" s="757"/>
      <c r="CZT1" s="757"/>
      <c r="CZU1" s="757"/>
      <c r="CZV1" s="757"/>
      <c r="CZW1" s="757"/>
      <c r="CZX1" s="757"/>
      <c r="CZY1" s="757"/>
      <c r="CZZ1" s="757"/>
      <c r="DAA1" s="757"/>
      <c r="DAB1" s="757"/>
      <c r="DAC1" s="757"/>
      <c r="DAD1" s="757"/>
      <c r="DAE1" s="757"/>
      <c r="DAF1" s="757"/>
      <c r="DAG1" s="756"/>
      <c r="DAH1" s="757"/>
      <c r="DAI1" s="757"/>
      <c r="DAJ1" s="757"/>
      <c r="DAK1" s="757"/>
      <c r="DAL1" s="757"/>
      <c r="DAM1" s="757"/>
      <c r="DAN1" s="757"/>
      <c r="DAO1" s="757"/>
      <c r="DAP1" s="757"/>
      <c r="DAQ1" s="757"/>
      <c r="DAR1" s="757"/>
      <c r="DAS1" s="757"/>
      <c r="DAT1" s="757"/>
      <c r="DAU1" s="757"/>
      <c r="DAV1" s="757"/>
      <c r="DAW1" s="756"/>
      <c r="DAX1" s="757"/>
      <c r="DAY1" s="757"/>
      <c r="DAZ1" s="757"/>
      <c r="DBA1" s="757"/>
      <c r="DBB1" s="757"/>
      <c r="DBC1" s="757"/>
      <c r="DBD1" s="757"/>
      <c r="DBE1" s="757"/>
      <c r="DBF1" s="757"/>
      <c r="DBG1" s="757"/>
      <c r="DBH1" s="757"/>
      <c r="DBI1" s="757"/>
      <c r="DBJ1" s="757"/>
      <c r="DBK1" s="757"/>
      <c r="DBL1" s="757"/>
      <c r="DBM1" s="756"/>
      <c r="DBN1" s="757"/>
      <c r="DBO1" s="757"/>
      <c r="DBP1" s="757"/>
      <c r="DBQ1" s="757"/>
      <c r="DBR1" s="757"/>
      <c r="DBS1" s="757"/>
      <c r="DBT1" s="757"/>
      <c r="DBU1" s="757"/>
      <c r="DBV1" s="757"/>
      <c r="DBW1" s="757"/>
      <c r="DBX1" s="757"/>
      <c r="DBY1" s="757"/>
      <c r="DBZ1" s="757"/>
      <c r="DCA1" s="757"/>
      <c r="DCB1" s="757"/>
      <c r="DCC1" s="756"/>
      <c r="DCD1" s="757"/>
      <c r="DCE1" s="757"/>
      <c r="DCF1" s="757"/>
      <c r="DCG1" s="757"/>
      <c r="DCH1" s="757"/>
      <c r="DCI1" s="757"/>
      <c r="DCJ1" s="757"/>
      <c r="DCK1" s="757"/>
      <c r="DCL1" s="757"/>
      <c r="DCM1" s="757"/>
      <c r="DCN1" s="757"/>
      <c r="DCO1" s="757"/>
      <c r="DCP1" s="757"/>
      <c r="DCQ1" s="757"/>
      <c r="DCR1" s="757"/>
      <c r="DCS1" s="756"/>
      <c r="DCT1" s="757"/>
      <c r="DCU1" s="757"/>
      <c r="DCV1" s="757"/>
      <c r="DCW1" s="757"/>
      <c r="DCX1" s="757"/>
      <c r="DCY1" s="757"/>
      <c r="DCZ1" s="757"/>
      <c r="DDA1" s="757"/>
      <c r="DDB1" s="757"/>
      <c r="DDC1" s="757"/>
      <c r="DDD1" s="757"/>
      <c r="DDE1" s="757"/>
      <c r="DDF1" s="757"/>
      <c r="DDG1" s="757"/>
      <c r="DDH1" s="757"/>
      <c r="DDI1" s="756"/>
      <c r="DDJ1" s="757"/>
      <c r="DDK1" s="757"/>
      <c r="DDL1" s="757"/>
      <c r="DDM1" s="757"/>
      <c r="DDN1" s="757"/>
      <c r="DDO1" s="757"/>
      <c r="DDP1" s="757"/>
      <c r="DDQ1" s="757"/>
      <c r="DDR1" s="757"/>
      <c r="DDS1" s="757"/>
      <c r="DDT1" s="757"/>
      <c r="DDU1" s="757"/>
      <c r="DDV1" s="757"/>
      <c r="DDW1" s="757"/>
      <c r="DDX1" s="757"/>
      <c r="DDY1" s="756"/>
      <c r="DDZ1" s="757"/>
      <c r="DEA1" s="757"/>
      <c r="DEB1" s="757"/>
      <c r="DEC1" s="757"/>
      <c r="DED1" s="757"/>
      <c r="DEE1" s="757"/>
      <c r="DEF1" s="757"/>
      <c r="DEG1" s="757"/>
      <c r="DEH1" s="757"/>
      <c r="DEI1" s="757"/>
      <c r="DEJ1" s="757"/>
      <c r="DEK1" s="757"/>
      <c r="DEL1" s="757"/>
      <c r="DEM1" s="757"/>
      <c r="DEN1" s="757"/>
      <c r="DEO1" s="756"/>
      <c r="DEP1" s="757"/>
      <c r="DEQ1" s="757"/>
      <c r="DER1" s="757"/>
      <c r="DES1" s="757"/>
      <c r="DET1" s="757"/>
      <c r="DEU1" s="757"/>
      <c r="DEV1" s="757"/>
      <c r="DEW1" s="757"/>
      <c r="DEX1" s="757"/>
      <c r="DEY1" s="757"/>
      <c r="DEZ1" s="757"/>
      <c r="DFA1" s="757"/>
      <c r="DFB1" s="757"/>
      <c r="DFC1" s="757"/>
      <c r="DFD1" s="757"/>
      <c r="DFE1" s="756"/>
      <c r="DFF1" s="757"/>
      <c r="DFG1" s="757"/>
      <c r="DFH1" s="757"/>
      <c r="DFI1" s="757"/>
      <c r="DFJ1" s="757"/>
      <c r="DFK1" s="757"/>
      <c r="DFL1" s="757"/>
      <c r="DFM1" s="757"/>
      <c r="DFN1" s="757"/>
      <c r="DFO1" s="757"/>
      <c r="DFP1" s="757"/>
      <c r="DFQ1" s="757"/>
      <c r="DFR1" s="757"/>
      <c r="DFS1" s="757"/>
      <c r="DFT1" s="757"/>
      <c r="DFU1" s="756"/>
      <c r="DFV1" s="757"/>
      <c r="DFW1" s="757"/>
      <c r="DFX1" s="757"/>
      <c r="DFY1" s="757"/>
      <c r="DFZ1" s="757"/>
      <c r="DGA1" s="757"/>
      <c r="DGB1" s="757"/>
      <c r="DGC1" s="757"/>
      <c r="DGD1" s="757"/>
      <c r="DGE1" s="757"/>
      <c r="DGF1" s="757"/>
      <c r="DGG1" s="757"/>
      <c r="DGH1" s="757"/>
      <c r="DGI1" s="757"/>
      <c r="DGJ1" s="757"/>
      <c r="DGK1" s="756"/>
      <c r="DGL1" s="757"/>
      <c r="DGM1" s="757"/>
      <c r="DGN1" s="757"/>
      <c r="DGO1" s="757"/>
      <c r="DGP1" s="757"/>
      <c r="DGQ1" s="757"/>
      <c r="DGR1" s="757"/>
      <c r="DGS1" s="757"/>
      <c r="DGT1" s="757"/>
      <c r="DGU1" s="757"/>
      <c r="DGV1" s="757"/>
      <c r="DGW1" s="757"/>
      <c r="DGX1" s="757"/>
      <c r="DGY1" s="757"/>
      <c r="DGZ1" s="757"/>
      <c r="DHA1" s="756"/>
      <c r="DHB1" s="757"/>
      <c r="DHC1" s="757"/>
      <c r="DHD1" s="757"/>
      <c r="DHE1" s="757"/>
      <c r="DHF1" s="757"/>
      <c r="DHG1" s="757"/>
      <c r="DHH1" s="757"/>
      <c r="DHI1" s="757"/>
      <c r="DHJ1" s="757"/>
      <c r="DHK1" s="757"/>
      <c r="DHL1" s="757"/>
      <c r="DHM1" s="757"/>
      <c r="DHN1" s="757"/>
      <c r="DHO1" s="757"/>
      <c r="DHP1" s="757"/>
      <c r="DHQ1" s="756"/>
      <c r="DHR1" s="757"/>
      <c r="DHS1" s="757"/>
      <c r="DHT1" s="757"/>
      <c r="DHU1" s="757"/>
      <c r="DHV1" s="757"/>
      <c r="DHW1" s="757"/>
      <c r="DHX1" s="757"/>
      <c r="DHY1" s="757"/>
      <c r="DHZ1" s="757"/>
      <c r="DIA1" s="757"/>
      <c r="DIB1" s="757"/>
      <c r="DIC1" s="757"/>
      <c r="DID1" s="757"/>
      <c r="DIE1" s="757"/>
      <c r="DIF1" s="757"/>
      <c r="DIG1" s="756"/>
      <c r="DIH1" s="757"/>
      <c r="DII1" s="757"/>
      <c r="DIJ1" s="757"/>
      <c r="DIK1" s="757"/>
      <c r="DIL1" s="757"/>
      <c r="DIM1" s="757"/>
      <c r="DIN1" s="757"/>
      <c r="DIO1" s="757"/>
      <c r="DIP1" s="757"/>
      <c r="DIQ1" s="757"/>
      <c r="DIR1" s="757"/>
      <c r="DIS1" s="757"/>
      <c r="DIT1" s="757"/>
      <c r="DIU1" s="757"/>
      <c r="DIV1" s="757"/>
      <c r="DIW1" s="756"/>
      <c r="DIX1" s="757"/>
      <c r="DIY1" s="757"/>
      <c r="DIZ1" s="757"/>
      <c r="DJA1" s="757"/>
      <c r="DJB1" s="757"/>
      <c r="DJC1" s="757"/>
      <c r="DJD1" s="757"/>
      <c r="DJE1" s="757"/>
      <c r="DJF1" s="757"/>
      <c r="DJG1" s="757"/>
      <c r="DJH1" s="757"/>
      <c r="DJI1" s="757"/>
      <c r="DJJ1" s="757"/>
      <c r="DJK1" s="757"/>
      <c r="DJL1" s="757"/>
      <c r="DJM1" s="756"/>
      <c r="DJN1" s="757"/>
      <c r="DJO1" s="757"/>
      <c r="DJP1" s="757"/>
      <c r="DJQ1" s="757"/>
      <c r="DJR1" s="757"/>
      <c r="DJS1" s="757"/>
      <c r="DJT1" s="757"/>
      <c r="DJU1" s="757"/>
      <c r="DJV1" s="757"/>
      <c r="DJW1" s="757"/>
      <c r="DJX1" s="757"/>
      <c r="DJY1" s="757"/>
      <c r="DJZ1" s="757"/>
      <c r="DKA1" s="757"/>
      <c r="DKB1" s="757"/>
      <c r="DKC1" s="756"/>
      <c r="DKD1" s="757"/>
      <c r="DKE1" s="757"/>
      <c r="DKF1" s="757"/>
      <c r="DKG1" s="757"/>
      <c r="DKH1" s="757"/>
      <c r="DKI1" s="757"/>
      <c r="DKJ1" s="757"/>
      <c r="DKK1" s="757"/>
      <c r="DKL1" s="757"/>
      <c r="DKM1" s="757"/>
      <c r="DKN1" s="757"/>
      <c r="DKO1" s="757"/>
      <c r="DKP1" s="757"/>
      <c r="DKQ1" s="757"/>
      <c r="DKR1" s="757"/>
      <c r="DKS1" s="756"/>
      <c r="DKT1" s="757"/>
      <c r="DKU1" s="757"/>
      <c r="DKV1" s="757"/>
      <c r="DKW1" s="757"/>
      <c r="DKX1" s="757"/>
      <c r="DKY1" s="757"/>
      <c r="DKZ1" s="757"/>
      <c r="DLA1" s="757"/>
      <c r="DLB1" s="757"/>
      <c r="DLC1" s="757"/>
      <c r="DLD1" s="757"/>
      <c r="DLE1" s="757"/>
      <c r="DLF1" s="757"/>
      <c r="DLG1" s="757"/>
      <c r="DLH1" s="757"/>
      <c r="DLI1" s="756"/>
      <c r="DLJ1" s="757"/>
      <c r="DLK1" s="757"/>
      <c r="DLL1" s="757"/>
      <c r="DLM1" s="757"/>
      <c r="DLN1" s="757"/>
      <c r="DLO1" s="757"/>
      <c r="DLP1" s="757"/>
      <c r="DLQ1" s="757"/>
      <c r="DLR1" s="757"/>
      <c r="DLS1" s="757"/>
      <c r="DLT1" s="757"/>
      <c r="DLU1" s="757"/>
      <c r="DLV1" s="757"/>
      <c r="DLW1" s="757"/>
      <c r="DLX1" s="757"/>
      <c r="DLY1" s="756"/>
      <c r="DLZ1" s="757"/>
      <c r="DMA1" s="757"/>
      <c r="DMB1" s="757"/>
      <c r="DMC1" s="757"/>
      <c r="DMD1" s="757"/>
      <c r="DME1" s="757"/>
      <c r="DMF1" s="757"/>
      <c r="DMG1" s="757"/>
      <c r="DMH1" s="757"/>
      <c r="DMI1" s="757"/>
      <c r="DMJ1" s="757"/>
      <c r="DMK1" s="757"/>
      <c r="DML1" s="757"/>
      <c r="DMM1" s="757"/>
      <c r="DMN1" s="757"/>
      <c r="DMO1" s="756"/>
      <c r="DMP1" s="757"/>
      <c r="DMQ1" s="757"/>
      <c r="DMR1" s="757"/>
      <c r="DMS1" s="757"/>
      <c r="DMT1" s="757"/>
      <c r="DMU1" s="757"/>
      <c r="DMV1" s="757"/>
      <c r="DMW1" s="757"/>
      <c r="DMX1" s="757"/>
      <c r="DMY1" s="757"/>
      <c r="DMZ1" s="757"/>
      <c r="DNA1" s="757"/>
      <c r="DNB1" s="757"/>
      <c r="DNC1" s="757"/>
      <c r="DND1" s="757"/>
      <c r="DNE1" s="756"/>
      <c r="DNF1" s="757"/>
      <c r="DNG1" s="757"/>
      <c r="DNH1" s="757"/>
      <c r="DNI1" s="757"/>
      <c r="DNJ1" s="757"/>
      <c r="DNK1" s="757"/>
      <c r="DNL1" s="757"/>
      <c r="DNM1" s="757"/>
      <c r="DNN1" s="757"/>
      <c r="DNO1" s="757"/>
      <c r="DNP1" s="757"/>
      <c r="DNQ1" s="757"/>
      <c r="DNR1" s="757"/>
      <c r="DNS1" s="757"/>
      <c r="DNT1" s="757"/>
      <c r="DNU1" s="756"/>
      <c r="DNV1" s="757"/>
      <c r="DNW1" s="757"/>
      <c r="DNX1" s="757"/>
      <c r="DNY1" s="757"/>
      <c r="DNZ1" s="757"/>
      <c r="DOA1" s="757"/>
      <c r="DOB1" s="757"/>
      <c r="DOC1" s="757"/>
      <c r="DOD1" s="757"/>
      <c r="DOE1" s="757"/>
      <c r="DOF1" s="757"/>
      <c r="DOG1" s="757"/>
      <c r="DOH1" s="757"/>
      <c r="DOI1" s="757"/>
      <c r="DOJ1" s="757"/>
      <c r="DOK1" s="756"/>
      <c r="DOL1" s="757"/>
      <c r="DOM1" s="757"/>
      <c r="DON1" s="757"/>
      <c r="DOO1" s="757"/>
      <c r="DOP1" s="757"/>
      <c r="DOQ1" s="757"/>
      <c r="DOR1" s="757"/>
      <c r="DOS1" s="757"/>
      <c r="DOT1" s="757"/>
      <c r="DOU1" s="757"/>
      <c r="DOV1" s="757"/>
      <c r="DOW1" s="757"/>
      <c r="DOX1" s="757"/>
      <c r="DOY1" s="757"/>
      <c r="DOZ1" s="757"/>
      <c r="DPA1" s="756"/>
      <c r="DPB1" s="757"/>
      <c r="DPC1" s="757"/>
      <c r="DPD1" s="757"/>
      <c r="DPE1" s="757"/>
      <c r="DPF1" s="757"/>
      <c r="DPG1" s="757"/>
      <c r="DPH1" s="757"/>
      <c r="DPI1" s="757"/>
      <c r="DPJ1" s="757"/>
      <c r="DPK1" s="757"/>
      <c r="DPL1" s="757"/>
      <c r="DPM1" s="757"/>
      <c r="DPN1" s="757"/>
      <c r="DPO1" s="757"/>
      <c r="DPP1" s="757"/>
      <c r="DPQ1" s="756"/>
      <c r="DPR1" s="757"/>
      <c r="DPS1" s="757"/>
      <c r="DPT1" s="757"/>
      <c r="DPU1" s="757"/>
      <c r="DPV1" s="757"/>
      <c r="DPW1" s="757"/>
      <c r="DPX1" s="757"/>
      <c r="DPY1" s="757"/>
      <c r="DPZ1" s="757"/>
      <c r="DQA1" s="757"/>
      <c r="DQB1" s="757"/>
      <c r="DQC1" s="757"/>
      <c r="DQD1" s="757"/>
      <c r="DQE1" s="757"/>
      <c r="DQF1" s="757"/>
      <c r="DQG1" s="756"/>
      <c r="DQH1" s="757"/>
      <c r="DQI1" s="757"/>
      <c r="DQJ1" s="757"/>
      <c r="DQK1" s="757"/>
      <c r="DQL1" s="757"/>
      <c r="DQM1" s="757"/>
      <c r="DQN1" s="757"/>
      <c r="DQO1" s="757"/>
      <c r="DQP1" s="757"/>
      <c r="DQQ1" s="757"/>
      <c r="DQR1" s="757"/>
      <c r="DQS1" s="757"/>
      <c r="DQT1" s="757"/>
      <c r="DQU1" s="757"/>
      <c r="DQV1" s="757"/>
      <c r="DQW1" s="756"/>
      <c r="DQX1" s="757"/>
      <c r="DQY1" s="757"/>
      <c r="DQZ1" s="757"/>
      <c r="DRA1" s="757"/>
      <c r="DRB1" s="757"/>
      <c r="DRC1" s="757"/>
      <c r="DRD1" s="757"/>
      <c r="DRE1" s="757"/>
      <c r="DRF1" s="757"/>
      <c r="DRG1" s="757"/>
      <c r="DRH1" s="757"/>
      <c r="DRI1" s="757"/>
      <c r="DRJ1" s="757"/>
      <c r="DRK1" s="757"/>
      <c r="DRL1" s="757"/>
      <c r="DRM1" s="756"/>
      <c r="DRN1" s="757"/>
      <c r="DRO1" s="757"/>
      <c r="DRP1" s="757"/>
      <c r="DRQ1" s="757"/>
      <c r="DRR1" s="757"/>
      <c r="DRS1" s="757"/>
      <c r="DRT1" s="757"/>
      <c r="DRU1" s="757"/>
      <c r="DRV1" s="757"/>
      <c r="DRW1" s="757"/>
      <c r="DRX1" s="757"/>
      <c r="DRY1" s="757"/>
      <c r="DRZ1" s="757"/>
      <c r="DSA1" s="757"/>
      <c r="DSB1" s="757"/>
      <c r="DSC1" s="756"/>
      <c r="DSD1" s="757"/>
      <c r="DSE1" s="757"/>
      <c r="DSF1" s="757"/>
      <c r="DSG1" s="757"/>
      <c r="DSH1" s="757"/>
      <c r="DSI1" s="757"/>
      <c r="DSJ1" s="757"/>
      <c r="DSK1" s="757"/>
      <c r="DSL1" s="757"/>
      <c r="DSM1" s="757"/>
      <c r="DSN1" s="757"/>
      <c r="DSO1" s="757"/>
      <c r="DSP1" s="757"/>
      <c r="DSQ1" s="757"/>
      <c r="DSR1" s="757"/>
      <c r="DSS1" s="756"/>
      <c r="DST1" s="757"/>
      <c r="DSU1" s="757"/>
      <c r="DSV1" s="757"/>
      <c r="DSW1" s="757"/>
      <c r="DSX1" s="757"/>
      <c r="DSY1" s="757"/>
      <c r="DSZ1" s="757"/>
      <c r="DTA1" s="757"/>
      <c r="DTB1" s="757"/>
      <c r="DTC1" s="757"/>
      <c r="DTD1" s="757"/>
      <c r="DTE1" s="757"/>
      <c r="DTF1" s="757"/>
      <c r="DTG1" s="757"/>
      <c r="DTH1" s="757"/>
      <c r="DTI1" s="756"/>
      <c r="DTJ1" s="757"/>
      <c r="DTK1" s="757"/>
      <c r="DTL1" s="757"/>
      <c r="DTM1" s="757"/>
      <c r="DTN1" s="757"/>
      <c r="DTO1" s="757"/>
      <c r="DTP1" s="757"/>
      <c r="DTQ1" s="757"/>
      <c r="DTR1" s="757"/>
      <c r="DTS1" s="757"/>
      <c r="DTT1" s="757"/>
      <c r="DTU1" s="757"/>
      <c r="DTV1" s="757"/>
      <c r="DTW1" s="757"/>
      <c r="DTX1" s="757"/>
      <c r="DTY1" s="756"/>
      <c r="DTZ1" s="757"/>
      <c r="DUA1" s="757"/>
      <c r="DUB1" s="757"/>
      <c r="DUC1" s="757"/>
      <c r="DUD1" s="757"/>
      <c r="DUE1" s="757"/>
      <c r="DUF1" s="757"/>
      <c r="DUG1" s="757"/>
      <c r="DUH1" s="757"/>
      <c r="DUI1" s="757"/>
      <c r="DUJ1" s="757"/>
      <c r="DUK1" s="757"/>
      <c r="DUL1" s="757"/>
      <c r="DUM1" s="757"/>
      <c r="DUN1" s="757"/>
      <c r="DUO1" s="756"/>
      <c r="DUP1" s="757"/>
      <c r="DUQ1" s="757"/>
      <c r="DUR1" s="757"/>
      <c r="DUS1" s="757"/>
      <c r="DUT1" s="757"/>
      <c r="DUU1" s="757"/>
      <c r="DUV1" s="757"/>
      <c r="DUW1" s="757"/>
      <c r="DUX1" s="757"/>
      <c r="DUY1" s="757"/>
      <c r="DUZ1" s="757"/>
      <c r="DVA1" s="757"/>
      <c r="DVB1" s="757"/>
      <c r="DVC1" s="757"/>
      <c r="DVD1" s="757"/>
      <c r="DVE1" s="756"/>
      <c r="DVF1" s="757"/>
      <c r="DVG1" s="757"/>
      <c r="DVH1" s="757"/>
      <c r="DVI1" s="757"/>
      <c r="DVJ1" s="757"/>
      <c r="DVK1" s="757"/>
      <c r="DVL1" s="757"/>
      <c r="DVM1" s="757"/>
      <c r="DVN1" s="757"/>
      <c r="DVO1" s="757"/>
      <c r="DVP1" s="757"/>
      <c r="DVQ1" s="757"/>
      <c r="DVR1" s="757"/>
      <c r="DVS1" s="757"/>
      <c r="DVT1" s="757"/>
      <c r="DVU1" s="756"/>
      <c r="DVV1" s="757"/>
      <c r="DVW1" s="757"/>
      <c r="DVX1" s="757"/>
      <c r="DVY1" s="757"/>
      <c r="DVZ1" s="757"/>
      <c r="DWA1" s="757"/>
      <c r="DWB1" s="757"/>
      <c r="DWC1" s="757"/>
      <c r="DWD1" s="757"/>
      <c r="DWE1" s="757"/>
      <c r="DWF1" s="757"/>
      <c r="DWG1" s="757"/>
      <c r="DWH1" s="757"/>
      <c r="DWI1" s="757"/>
      <c r="DWJ1" s="757"/>
      <c r="DWK1" s="756"/>
      <c r="DWL1" s="757"/>
      <c r="DWM1" s="757"/>
      <c r="DWN1" s="757"/>
      <c r="DWO1" s="757"/>
      <c r="DWP1" s="757"/>
      <c r="DWQ1" s="757"/>
      <c r="DWR1" s="757"/>
      <c r="DWS1" s="757"/>
      <c r="DWT1" s="757"/>
      <c r="DWU1" s="757"/>
      <c r="DWV1" s="757"/>
      <c r="DWW1" s="757"/>
      <c r="DWX1" s="757"/>
      <c r="DWY1" s="757"/>
      <c r="DWZ1" s="757"/>
      <c r="DXA1" s="756"/>
      <c r="DXB1" s="757"/>
      <c r="DXC1" s="757"/>
      <c r="DXD1" s="757"/>
      <c r="DXE1" s="757"/>
      <c r="DXF1" s="757"/>
      <c r="DXG1" s="757"/>
      <c r="DXH1" s="757"/>
      <c r="DXI1" s="757"/>
      <c r="DXJ1" s="757"/>
      <c r="DXK1" s="757"/>
      <c r="DXL1" s="757"/>
      <c r="DXM1" s="757"/>
      <c r="DXN1" s="757"/>
      <c r="DXO1" s="757"/>
      <c r="DXP1" s="757"/>
      <c r="DXQ1" s="756"/>
      <c r="DXR1" s="757"/>
      <c r="DXS1" s="757"/>
      <c r="DXT1" s="757"/>
      <c r="DXU1" s="757"/>
      <c r="DXV1" s="757"/>
      <c r="DXW1" s="757"/>
      <c r="DXX1" s="757"/>
      <c r="DXY1" s="757"/>
      <c r="DXZ1" s="757"/>
      <c r="DYA1" s="757"/>
      <c r="DYB1" s="757"/>
      <c r="DYC1" s="757"/>
      <c r="DYD1" s="757"/>
      <c r="DYE1" s="757"/>
      <c r="DYF1" s="757"/>
      <c r="DYG1" s="756"/>
      <c r="DYH1" s="757"/>
      <c r="DYI1" s="757"/>
      <c r="DYJ1" s="757"/>
      <c r="DYK1" s="757"/>
      <c r="DYL1" s="757"/>
      <c r="DYM1" s="757"/>
      <c r="DYN1" s="757"/>
      <c r="DYO1" s="757"/>
      <c r="DYP1" s="757"/>
      <c r="DYQ1" s="757"/>
      <c r="DYR1" s="757"/>
      <c r="DYS1" s="757"/>
      <c r="DYT1" s="757"/>
      <c r="DYU1" s="757"/>
      <c r="DYV1" s="757"/>
      <c r="DYW1" s="756"/>
      <c r="DYX1" s="757"/>
      <c r="DYY1" s="757"/>
      <c r="DYZ1" s="757"/>
      <c r="DZA1" s="757"/>
      <c r="DZB1" s="757"/>
      <c r="DZC1" s="757"/>
      <c r="DZD1" s="757"/>
      <c r="DZE1" s="757"/>
      <c r="DZF1" s="757"/>
      <c r="DZG1" s="757"/>
      <c r="DZH1" s="757"/>
      <c r="DZI1" s="757"/>
      <c r="DZJ1" s="757"/>
      <c r="DZK1" s="757"/>
      <c r="DZL1" s="757"/>
      <c r="DZM1" s="756"/>
      <c r="DZN1" s="757"/>
      <c r="DZO1" s="757"/>
      <c r="DZP1" s="757"/>
      <c r="DZQ1" s="757"/>
      <c r="DZR1" s="757"/>
      <c r="DZS1" s="757"/>
      <c r="DZT1" s="757"/>
      <c r="DZU1" s="757"/>
      <c r="DZV1" s="757"/>
      <c r="DZW1" s="757"/>
      <c r="DZX1" s="757"/>
      <c r="DZY1" s="757"/>
      <c r="DZZ1" s="757"/>
      <c r="EAA1" s="757"/>
      <c r="EAB1" s="757"/>
      <c r="EAC1" s="756"/>
      <c r="EAD1" s="757"/>
      <c r="EAE1" s="757"/>
      <c r="EAF1" s="757"/>
      <c r="EAG1" s="757"/>
      <c r="EAH1" s="757"/>
      <c r="EAI1" s="757"/>
      <c r="EAJ1" s="757"/>
      <c r="EAK1" s="757"/>
      <c r="EAL1" s="757"/>
      <c r="EAM1" s="757"/>
      <c r="EAN1" s="757"/>
      <c r="EAO1" s="757"/>
      <c r="EAP1" s="757"/>
      <c r="EAQ1" s="757"/>
      <c r="EAR1" s="757"/>
      <c r="EAS1" s="756"/>
      <c r="EAT1" s="757"/>
      <c r="EAU1" s="757"/>
      <c r="EAV1" s="757"/>
      <c r="EAW1" s="757"/>
      <c r="EAX1" s="757"/>
      <c r="EAY1" s="757"/>
      <c r="EAZ1" s="757"/>
      <c r="EBA1" s="757"/>
      <c r="EBB1" s="757"/>
      <c r="EBC1" s="757"/>
      <c r="EBD1" s="757"/>
      <c r="EBE1" s="757"/>
      <c r="EBF1" s="757"/>
      <c r="EBG1" s="757"/>
      <c r="EBH1" s="757"/>
      <c r="EBI1" s="756"/>
      <c r="EBJ1" s="757"/>
      <c r="EBK1" s="757"/>
      <c r="EBL1" s="757"/>
      <c r="EBM1" s="757"/>
      <c r="EBN1" s="757"/>
      <c r="EBO1" s="757"/>
      <c r="EBP1" s="757"/>
      <c r="EBQ1" s="757"/>
      <c r="EBR1" s="757"/>
      <c r="EBS1" s="757"/>
      <c r="EBT1" s="757"/>
      <c r="EBU1" s="757"/>
      <c r="EBV1" s="757"/>
      <c r="EBW1" s="757"/>
      <c r="EBX1" s="757"/>
      <c r="EBY1" s="756"/>
      <c r="EBZ1" s="757"/>
      <c r="ECA1" s="757"/>
      <c r="ECB1" s="757"/>
      <c r="ECC1" s="757"/>
      <c r="ECD1" s="757"/>
      <c r="ECE1" s="757"/>
      <c r="ECF1" s="757"/>
      <c r="ECG1" s="757"/>
      <c r="ECH1" s="757"/>
      <c r="ECI1" s="757"/>
      <c r="ECJ1" s="757"/>
      <c r="ECK1" s="757"/>
      <c r="ECL1" s="757"/>
      <c r="ECM1" s="757"/>
      <c r="ECN1" s="757"/>
      <c r="ECO1" s="756"/>
      <c r="ECP1" s="757"/>
      <c r="ECQ1" s="757"/>
      <c r="ECR1" s="757"/>
      <c r="ECS1" s="757"/>
      <c r="ECT1" s="757"/>
      <c r="ECU1" s="757"/>
      <c r="ECV1" s="757"/>
      <c r="ECW1" s="757"/>
      <c r="ECX1" s="757"/>
      <c r="ECY1" s="757"/>
      <c r="ECZ1" s="757"/>
      <c r="EDA1" s="757"/>
      <c r="EDB1" s="757"/>
      <c r="EDC1" s="757"/>
      <c r="EDD1" s="757"/>
      <c r="EDE1" s="756"/>
      <c r="EDF1" s="757"/>
      <c r="EDG1" s="757"/>
      <c r="EDH1" s="757"/>
      <c r="EDI1" s="757"/>
      <c r="EDJ1" s="757"/>
      <c r="EDK1" s="757"/>
      <c r="EDL1" s="757"/>
      <c r="EDM1" s="757"/>
      <c r="EDN1" s="757"/>
      <c r="EDO1" s="757"/>
      <c r="EDP1" s="757"/>
      <c r="EDQ1" s="757"/>
      <c r="EDR1" s="757"/>
      <c r="EDS1" s="757"/>
      <c r="EDT1" s="757"/>
      <c r="EDU1" s="756"/>
      <c r="EDV1" s="757"/>
      <c r="EDW1" s="757"/>
      <c r="EDX1" s="757"/>
      <c r="EDY1" s="757"/>
      <c r="EDZ1" s="757"/>
      <c r="EEA1" s="757"/>
      <c r="EEB1" s="757"/>
      <c r="EEC1" s="757"/>
      <c r="EED1" s="757"/>
      <c r="EEE1" s="757"/>
      <c r="EEF1" s="757"/>
      <c r="EEG1" s="757"/>
      <c r="EEH1" s="757"/>
      <c r="EEI1" s="757"/>
      <c r="EEJ1" s="757"/>
      <c r="EEK1" s="756"/>
      <c r="EEL1" s="757"/>
      <c r="EEM1" s="757"/>
      <c r="EEN1" s="757"/>
      <c r="EEO1" s="757"/>
      <c r="EEP1" s="757"/>
      <c r="EEQ1" s="757"/>
      <c r="EER1" s="757"/>
      <c r="EES1" s="757"/>
      <c r="EET1" s="757"/>
      <c r="EEU1" s="757"/>
      <c r="EEV1" s="757"/>
      <c r="EEW1" s="757"/>
      <c r="EEX1" s="757"/>
      <c r="EEY1" s="757"/>
      <c r="EEZ1" s="757"/>
      <c r="EFA1" s="756"/>
      <c r="EFB1" s="757"/>
      <c r="EFC1" s="757"/>
      <c r="EFD1" s="757"/>
      <c r="EFE1" s="757"/>
      <c r="EFF1" s="757"/>
      <c r="EFG1" s="757"/>
      <c r="EFH1" s="757"/>
      <c r="EFI1" s="757"/>
      <c r="EFJ1" s="757"/>
      <c r="EFK1" s="757"/>
      <c r="EFL1" s="757"/>
      <c r="EFM1" s="757"/>
      <c r="EFN1" s="757"/>
      <c r="EFO1" s="757"/>
      <c r="EFP1" s="757"/>
      <c r="EFQ1" s="756"/>
      <c r="EFR1" s="757"/>
      <c r="EFS1" s="757"/>
      <c r="EFT1" s="757"/>
      <c r="EFU1" s="757"/>
      <c r="EFV1" s="757"/>
      <c r="EFW1" s="757"/>
      <c r="EFX1" s="757"/>
      <c r="EFY1" s="757"/>
      <c r="EFZ1" s="757"/>
      <c r="EGA1" s="757"/>
      <c r="EGB1" s="757"/>
      <c r="EGC1" s="757"/>
      <c r="EGD1" s="757"/>
      <c r="EGE1" s="757"/>
      <c r="EGF1" s="757"/>
      <c r="EGG1" s="756"/>
      <c r="EGH1" s="757"/>
      <c r="EGI1" s="757"/>
      <c r="EGJ1" s="757"/>
      <c r="EGK1" s="757"/>
      <c r="EGL1" s="757"/>
      <c r="EGM1" s="757"/>
      <c r="EGN1" s="757"/>
      <c r="EGO1" s="757"/>
      <c r="EGP1" s="757"/>
      <c r="EGQ1" s="757"/>
      <c r="EGR1" s="757"/>
      <c r="EGS1" s="757"/>
      <c r="EGT1" s="757"/>
      <c r="EGU1" s="757"/>
      <c r="EGV1" s="757"/>
      <c r="EGW1" s="756"/>
      <c r="EGX1" s="757"/>
      <c r="EGY1" s="757"/>
      <c r="EGZ1" s="757"/>
      <c r="EHA1" s="757"/>
      <c r="EHB1" s="757"/>
      <c r="EHC1" s="757"/>
      <c r="EHD1" s="757"/>
      <c r="EHE1" s="757"/>
      <c r="EHF1" s="757"/>
      <c r="EHG1" s="757"/>
      <c r="EHH1" s="757"/>
      <c r="EHI1" s="757"/>
      <c r="EHJ1" s="757"/>
      <c r="EHK1" s="757"/>
      <c r="EHL1" s="757"/>
      <c r="EHM1" s="756"/>
      <c r="EHN1" s="757"/>
      <c r="EHO1" s="757"/>
      <c r="EHP1" s="757"/>
      <c r="EHQ1" s="757"/>
      <c r="EHR1" s="757"/>
      <c r="EHS1" s="757"/>
      <c r="EHT1" s="757"/>
      <c r="EHU1" s="757"/>
      <c r="EHV1" s="757"/>
      <c r="EHW1" s="757"/>
      <c r="EHX1" s="757"/>
      <c r="EHY1" s="757"/>
      <c r="EHZ1" s="757"/>
      <c r="EIA1" s="757"/>
      <c r="EIB1" s="757"/>
      <c r="EIC1" s="756"/>
      <c r="EID1" s="757"/>
      <c r="EIE1" s="757"/>
      <c r="EIF1" s="757"/>
      <c r="EIG1" s="757"/>
      <c r="EIH1" s="757"/>
      <c r="EII1" s="757"/>
      <c r="EIJ1" s="757"/>
      <c r="EIK1" s="757"/>
      <c r="EIL1" s="757"/>
      <c r="EIM1" s="757"/>
      <c r="EIN1" s="757"/>
      <c r="EIO1" s="757"/>
      <c r="EIP1" s="757"/>
      <c r="EIQ1" s="757"/>
      <c r="EIR1" s="757"/>
      <c r="EIS1" s="756"/>
      <c r="EIT1" s="757"/>
      <c r="EIU1" s="757"/>
      <c r="EIV1" s="757"/>
      <c r="EIW1" s="757"/>
      <c r="EIX1" s="757"/>
      <c r="EIY1" s="757"/>
      <c r="EIZ1" s="757"/>
      <c r="EJA1" s="757"/>
      <c r="EJB1" s="757"/>
      <c r="EJC1" s="757"/>
      <c r="EJD1" s="757"/>
      <c r="EJE1" s="757"/>
      <c r="EJF1" s="757"/>
      <c r="EJG1" s="757"/>
      <c r="EJH1" s="757"/>
      <c r="EJI1" s="756"/>
      <c r="EJJ1" s="757"/>
      <c r="EJK1" s="757"/>
      <c r="EJL1" s="757"/>
      <c r="EJM1" s="757"/>
      <c r="EJN1" s="757"/>
      <c r="EJO1" s="757"/>
      <c r="EJP1" s="757"/>
      <c r="EJQ1" s="757"/>
      <c r="EJR1" s="757"/>
      <c r="EJS1" s="757"/>
      <c r="EJT1" s="757"/>
      <c r="EJU1" s="757"/>
      <c r="EJV1" s="757"/>
      <c r="EJW1" s="757"/>
      <c r="EJX1" s="757"/>
      <c r="EJY1" s="756"/>
      <c r="EJZ1" s="757"/>
      <c r="EKA1" s="757"/>
      <c r="EKB1" s="757"/>
      <c r="EKC1" s="757"/>
      <c r="EKD1" s="757"/>
      <c r="EKE1" s="757"/>
      <c r="EKF1" s="757"/>
      <c r="EKG1" s="757"/>
      <c r="EKH1" s="757"/>
      <c r="EKI1" s="757"/>
      <c r="EKJ1" s="757"/>
      <c r="EKK1" s="757"/>
      <c r="EKL1" s="757"/>
      <c r="EKM1" s="757"/>
      <c r="EKN1" s="757"/>
      <c r="EKO1" s="756"/>
      <c r="EKP1" s="757"/>
      <c r="EKQ1" s="757"/>
      <c r="EKR1" s="757"/>
      <c r="EKS1" s="757"/>
      <c r="EKT1" s="757"/>
      <c r="EKU1" s="757"/>
      <c r="EKV1" s="757"/>
      <c r="EKW1" s="757"/>
      <c r="EKX1" s="757"/>
      <c r="EKY1" s="757"/>
      <c r="EKZ1" s="757"/>
      <c r="ELA1" s="757"/>
      <c r="ELB1" s="757"/>
      <c r="ELC1" s="757"/>
      <c r="ELD1" s="757"/>
      <c r="ELE1" s="756"/>
      <c r="ELF1" s="757"/>
      <c r="ELG1" s="757"/>
      <c r="ELH1" s="757"/>
      <c r="ELI1" s="757"/>
      <c r="ELJ1" s="757"/>
      <c r="ELK1" s="757"/>
      <c r="ELL1" s="757"/>
      <c r="ELM1" s="757"/>
      <c r="ELN1" s="757"/>
      <c r="ELO1" s="757"/>
      <c r="ELP1" s="757"/>
      <c r="ELQ1" s="757"/>
      <c r="ELR1" s="757"/>
      <c r="ELS1" s="757"/>
      <c r="ELT1" s="757"/>
      <c r="ELU1" s="756"/>
      <c r="ELV1" s="757"/>
      <c r="ELW1" s="757"/>
      <c r="ELX1" s="757"/>
      <c r="ELY1" s="757"/>
      <c r="ELZ1" s="757"/>
      <c r="EMA1" s="757"/>
      <c r="EMB1" s="757"/>
      <c r="EMC1" s="757"/>
      <c r="EMD1" s="757"/>
      <c r="EME1" s="757"/>
      <c r="EMF1" s="757"/>
      <c r="EMG1" s="757"/>
      <c r="EMH1" s="757"/>
      <c r="EMI1" s="757"/>
      <c r="EMJ1" s="757"/>
      <c r="EMK1" s="756"/>
      <c r="EML1" s="757"/>
      <c r="EMM1" s="757"/>
      <c r="EMN1" s="757"/>
      <c r="EMO1" s="757"/>
      <c r="EMP1" s="757"/>
      <c r="EMQ1" s="757"/>
      <c r="EMR1" s="757"/>
      <c r="EMS1" s="757"/>
      <c r="EMT1" s="757"/>
      <c r="EMU1" s="757"/>
      <c r="EMV1" s="757"/>
      <c r="EMW1" s="757"/>
      <c r="EMX1" s="757"/>
      <c r="EMY1" s="757"/>
      <c r="EMZ1" s="757"/>
      <c r="ENA1" s="756"/>
      <c r="ENB1" s="757"/>
      <c r="ENC1" s="757"/>
      <c r="END1" s="757"/>
      <c r="ENE1" s="757"/>
      <c r="ENF1" s="757"/>
      <c r="ENG1" s="757"/>
      <c r="ENH1" s="757"/>
      <c r="ENI1" s="757"/>
      <c r="ENJ1" s="757"/>
      <c r="ENK1" s="757"/>
      <c r="ENL1" s="757"/>
      <c r="ENM1" s="757"/>
      <c r="ENN1" s="757"/>
      <c r="ENO1" s="757"/>
      <c r="ENP1" s="757"/>
      <c r="ENQ1" s="756"/>
      <c r="ENR1" s="757"/>
      <c r="ENS1" s="757"/>
      <c r="ENT1" s="757"/>
      <c r="ENU1" s="757"/>
      <c r="ENV1" s="757"/>
      <c r="ENW1" s="757"/>
      <c r="ENX1" s="757"/>
      <c r="ENY1" s="757"/>
      <c r="ENZ1" s="757"/>
      <c r="EOA1" s="757"/>
      <c r="EOB1" s="757"/>
      <c r="EOC1" s="757"/>
      <c r="EOD1" s="757"/>
      <c r="EOE1" s="757"/>
      <c r="EOF1" s="757"/>
      <c r="EOG1" s="756"/>
      <c r="EOH1" s="757"/>
      <c r="EOI1" s="757"/>
      <c r="EOJ1" s="757"/>
      <c r="EOK1" s="757"/>
      <c r="EOL1" s="757"/>
      <c r="EOM1" s="757"/>
      <c r="EON1" s="757"/>
      <c r="EOO1" s="757"/>
      <c r="EOP1" s="757"/>
      <c r="EOQ1" s="757"/>
      <c r="EOR1" s="757"/>
      <c r="EOS1" s="757"/>
      <c r="EOT1" s="757"/>
      <c r="EOU1" s="757"/>
      <c r="EOV1" s="757"/>
      <c r="EOW1" s="756"/>
      <c r="EOX1" s="757"/>
      <c r="EOY1" s="757"/>
      <c r="EOZ1" s="757"/>
      <c r="EPA1" s="757"/>
      <c r="EPB1" s="757"/>
      <c r="EPC1" s="757"/>
      <c r="EPD1" s="757"/>
      <c r="EPE1" s="757"/>
      <c r="EPF1" s="757"/>
      <c r="EPG1" s="757"/>
      <c r="EPH1" s="757"/>
      <c r="EPI1" s="757"/>
      <c r="EPJ1" s="757"/>
      <c r="EPK1" s="757"/>
      <c r="EPL1" s="757"/>
      <c r="EPM1" s="756"/>
      <c r="EPN1" s="757"/>
      <c r="EPO1" s="757"/>
      <c r="EPP1" s="757"/>
      <c r="EPQ1" s="757"/>
      <c r="EPR1" s="757"/>
      <c r="EPS1" s="757"/>
      <c r="EPT1" s="757"/>
      <c r="EPU1" s="757"/>
      <c r="EPV1" s="757"/>
      <c r="EPW1" s="757"/>
      <c r="EPX1" s="757"/>
      <c r="EPY1" s="757"/>
      <c r="EPZ1" s="757"/>
      <c r="EQA1" s="757"/>
      <c r="EQB1" s="757"/>
      <c r="EQC1" s="756"/>
      <c r="EQD1" s="757"/>
      <c r="EQE1" s="757"/>
      <c r="EQF1" s="757"/>
      <c r="EQG1" s="757"/>
      <c r="EQH1" s="757"/>
      <c r="EQI1" s="757"/>
      <c r="EQJ1" s="757"/>
      <c r="EQK1" s="757"/>
      <c r="EQL1" s="757"/>
      <c r="EQM1" s="757"/>
      <c r="EQN1" s="757"/>
      <c r="EQO1" s="757"/>
      <c r="EQP1" s="757"/>
      <c r="EQQ1" s="757"/>
      <c r="EQR1" s="757"/>
      <c r="EQS1" s="756"/>
      <c r="EQT1" s="757"/>
      <c r="EQU1" s="757"/>
      <c r="EQV1" s="757"/>
      <c r="EQW1" s="757"/>
      <c r="EQX1" s="757"/>
      <c r="EQY1" s="757"/>
      <c r="EQZ1" s="757"/>
      <c r="ERA1" s="757"/>
      <c r="ERB1" s="757"/>
      <c r="ERC1" s="757"/>
      <c r="ERD1" s="757"/>
      <c r="ERE1" s="757"/>
      <c r="ERF1" s="757"/>
      <c r="ERG1" s="757"/>
      <c r="ERH1" s="757"/>
      <c r="ERI1" s="756"/>
      <c r="ERJ1" s="757"/>
      <c r="ERK1" s="757"/>
      <c r="ERL1" s="757"/>
      <c r="ERM1" s="757"/>
      <c r="ERN1" s="757"/>
      <c r="ERO1" s="757"/>
      <c r="ERP1" s="757"/>
      <c r="ERQ1" s="757"/>
      <c r="ERR1" s="757"/>
      <c r="ERS1" s="757"/>
      <c r="ERT1" s="757"/>
      <c r="ERU1" s="757"/>
      <c r="ERV1" s="757"/>
      <c r="ERW1" s="757"/>
      <c r="ERX1" s="757"/>
      <c r="ERY1" s="756"/>
      <c r="ERZ1" s="757"/>
      <c r="ESA1" s="757"/>
      <c r="ESB1" s="757"/>
      <c r="ESC1" s="757"/>
      <c r="ESD1" s="757"/>
      <c r="ESE1" s="757"/>
      <c r="ESF1" s="757"/>
      <c r="ESG1" s="757"/>
      <c r="ESH1" s="757"/>
      <c r="ESI1" s="757"/>
      <c r="ESJ1" s="757"/>
      <c r="ESK1" s="757"/>
      <c r="ESL1" s="757"/>
      <c r="ESM1" s="757"/>
      <c r="ESN1" s="757"/>
      <c r="ESO1" s="756"/>
      <c r="ESP1" s="757"/>
      <c r="ESQ1" s="757"/>
      <c r="ESR1" s="757"/>
      <c r="ESS1" s="757"/>
      <c r="EST1" s="757"/>
      <c r="ESU1" s="757"/>
      <c r="ESV1" s="757"/>
      <c r="ESW1" s="757"/>
      <c r="ESX1" s="757"/>
      <c r="ESY1" s="757"/>
      <c r="ESZ1" s="757"/>
      <c r="ETA1" s="757"/>
      <c r="ETB1" s="757"/>
      <c r="ETC1" s="757"/>
      <c r="ETD1" s="757"/>
      <c r="ETE1" s="756"/>
      <c r="ETF1" s="757"/>
      <c r="ETG1" s="757"/>
      <c r="ETH1" s="757"/>
      <c r="ETI1" s="757"/>
      <c r="ETJ1" s="757"/>
      <c r="ETK1" s="757"/>
      <c r="ETL1" s="757"/>
      <c r="ETM1" s="757"/>
      <c r="ETN1" s="757"/>
      <c r="ETO1" s="757"/>
      <c r="ETP1" s="757"/>
      <c r="ETQ1" s="757"/>
      <c r="ETR1" s="757"/>
      <c r="ETS1" s="757"/>
      <c r="ETT1" s="757"/>
      <c r="ETU1" s="756"/>
      <c r="ETV1" s="757"/>
      <c r="ETW1" s="757"/>
      <c r="ETX1" s="757"/>
      <c r="ETY1" s="757"/>
      <c r="ETZ1" s="757"/>
      <c r="EUA1" s="757"/>
      <c r="EUB1" s="757"/>
      <c r="EUC1" s="757"/>
      <c r="EUD1" s="757"/>
      <c r="EUE1" s="757"/>
      <c r="EUF1" s="757"/>
      <c r="EUG1" s="757"/>
      <c r="EUH1" s="757"/>
      <c r="EUI1" s="757"/>
      <c r="EUJ1" s="757"/>
      <c r="EUK1" s="756"/>
      <c r="EUL1" s="757"/>
      <c r="EUM1" s="757"/>
      <c r="EUN1" s="757"/>
      <c r="EUO1" s="757"/>
      <c r="EUP1" s="757"/>
      <c r="EUQ1" s="757"/>
      <c r="EUR1" s="757"/>
      <c r="EUS1" s="757"/>
      <c r="EUT1" s="757"/>
      <c r="EUU1" s="757"/>
      <c r="EUV1" s="757"/>
      <c r="EUW1" s="757"/>
      <c r="EUX1" s="757"/>
      <c r="EUY1" s="757"/>
      <c r="EUZ1" s="757"/>
      <c r="EVA1" s="756"/>
      <c r="EVB1" s="757"/>
      <c r="EVC1" s="757"/>
      <c r="EVD1" s="757"/>
      <c r="EVE1" s="757"/>
      <c r="EVF1" s="757"/>
      <c r="EVG1" s="757"/>
      <c r="EVH1" s="757"/>
      <c r="EVI1" s="757"/>
      <c r="EVJ1" s="757"/>
      <c r="EVK1" s="757"/>
      <c r="EVL1" s="757"/>
      <c r="EVM1" s="757"/>
      <c r="EVN1" s="757"/>
      <c r="EVO1" s="757"/>
      <c r="EVP1" s="757"/>
      <c r="EVQ1" s="756"/>
      <c r="EVR1" s="757"/>
      <c r="EVS1" s="757"/>
      <c r="EVT1" s="757"/>
      <c r="EVU1" s="757"/>
      <c r="EVV1" s="757"/>
      <c r="EVW1" s="757"/>
      <c r="EVX1" s="757"/>
      <c r="EVY1" s="757"/>
      <c r="EVZ1" s="757"/>
      <c r="EWA1" s="757"/>
      <c r="EWB1" s="757"/>
      <c r="EWC1" s="757"/>
      <c r="EWD1" s="757"/>
      <c r="EWE1" s="757"/>
      <c r="EWF1" s="757"/>
      <c r="EWG1" s="756"/>
      <c r="EWH1" s="757"/>
      <c r="EWI1" s="757"/>
      <c r="EWJ1" s="757"/>
      <c r="EWK1" s="757"/>
      <c r="EWL1" s="757"/>
      <c r="EWM1" s="757"/>
      <c r="EWN1" s="757"/>
      <c r="EWO1" s="757"/>
      <c r="EWP1" s="757"/>
      <c r="EWQ1" s="757"/>
      <c r="EWR1" s="757"/>
      <c r="EWS1" s="757"/>
      <c r="EWT1" s="757"/>
      <c r="EWU1" s="757"/>
      <c r="EWV1" s="757"/>
      <c r="EWW1" s="756"/>
      <c r="EWX1" s="757"/>
      <c r="EWY1" s="757"/>
      <c r="EWZ1" s="757"/>
      <c r="EXA1" s="757"/>
      <c r="EXB1" s="757"/>
      <c r="EXC1" s="757"/>
      <c r="EXD1" s="757"/>
      <c r="EXE1" s="757"/>
      <c r="EXF1" s="757"/>
      <c r="EXG1" s="757"/>
      <c r="EXH1" s="757"/>
      <c r="EXI1" s="757"/>
      <c r="EXJ1" s="757"/>
      <c r="EXK1" s="757"/>
      <c r="EXL1" s="757"/>
      <c r="EXM1" s="756"/>
      <c r="EXN1" s="757"/>
      <c r="EXO1" s="757"/>
      <c r="EXP1" s="757"/>
      <c r="EXQ1" s="757"/>
      <c r="EXR1" s="757"/>
      <c r="EXS1" s="757"/>
      <c r="EXT1" s="757"/>
      <c r="EXU1" s="757"/>
      <c r="EXV1" s="757"/>
      <c r="EXW1" s="757"/>
      <c r="EXX1" s="757"/>
      <c r="EXY1" s="757"/>
      <c r="EXZ1" s="757"/>
      <c r="EYA1" s="757"/>
      <c r="EYB1" s="757"/>
      <c r="EYC1" s="756"/>
      <c r="EYD1" s="757"/>
      <c r="EYE1" s="757"/>
      <c r="EYF1" s="757"/>
      <c r="EYG1" s="757"/>
      <c r="EYH1" s="757"/>
      <c r="EYI1" s="757"/>
      <c r="EYJ1" s="757"/>
      <c r="EYK1" s="757"/>
      <c r="EYL1" s="757"/>
      <c r="EYM1" s="757"/>
      <c r="EYN1" s="757"/>
      <c r="EYO1" s="757"/>
      <c r="EYP1" s="757"/>
      <c r="EYQ1" s="757"/>
      <c r="EYR1" s="757"/>
      <c r="EYS1" s="756"/>
      <c r="EYT1" s="757"/>
      <c r="EYU1" s="757"/>
      <c r="EYV1" s="757"/>
      <c r="EYW1" s="757"/>
      <c r="EYX1" s="757"/>
      <c r="EYY1" s="757"/>
      <c r="EYZ1" s="757"/>
      <c r="EZA1" s="757"/>
      <c r="EZB1" s="757"/>
      <c r="EZC1" s="757"/>
      <c r="EZD1" s="757"/>
      <c r="EZE1" s="757"/>
      <c r="EZF1" s="757"/>
      <c r="EZG1" s="757"/>
      <c r="EZH1" s="757"/>
      <c r="EZI1" s="756"/>
      <c r="EZJ1" s="757"/>
      <c r="EZK1" s="757"/>
      <c r="EZL1" s="757"/>
      <c r="EZM1" s="757"/>
      <c r="EZN1" s="757"/>
      <c r="EZO1" s="757"/>
      <c r="EZP1" s="757"/>
      <c r="EZQ1" s="757"/>
      <c r="EZR1" s="757"/>
      <c r="EZS1" s="757"/>
      <c r="EZT1" s="757"/>
      <c r="EZU1" s="757"/>
      <c r="EZV1" s="757"/>
      <c r="EZW1" s="757"/>
      <c r="EZX1" s="757"/>
      <c r="EZY1" s="756"/>
      <c r="EZZ1" s="757"/>
      <c r="FAA1" s="757"/>
      <c r="FAB1" s="757"/>
      <c r="FAC1" s="757"/>
      <c r="FAD1" s="757"/>
      <c r="FAE1" s="757"/>
      <c r="FAF1" s="757"/>
      <c r="FAG1" s="757"/>
      <c r="FAH1" s="757"/>
      <c r="FAI1" s="757"/>
      <c r="FAJ1" s="757"/>
      <c r="FAK1" s="757"/>
      <c r="FAL1" s="757"/>
      <c r="FAM1" s="757"/>
      <c r="FAN1" s="757"/>
      <c r="FAO1" s="756"/>
      <c r="FAP1" s="757"/>
      <c r="FAQ1" s="757"/>
      <c r="FAR1" s="757"/>
      <c r="FAS1" s="757"/>
      <c r="FAT1" s="757"/>
      <c r="FAU1" s="757"/>
      <c r="FAV1" s="757"/>
      <c r="FAW1" s="757"/>
      <c r="FAX1" s="757"/>
      <c r="FAY1" s="757"/>
      <c r="FAZ1" s="757"/>
      <c r="FBA1" s="757"/>
      <c r="FBB1" s="757"/>
      <c r="FBC1" s="757"/>
      <c r="FBD1" s="757"/>
      <c r="FBE1" s="756"/>
      <c r="FBF1" s="757"/>
      <c r="FBG1" s="757"/>
      <c r="FBH1" s="757"/>
      <c r="FBI1" s="757"/>
      <c r="FBJ1" s="757"/>
      <c r="FBK1" s="757"/>
      <c r="FBL1" s="757"/>
      <c r="FBM1" s="757"/>
      <c r="FBN1" s="757"/>
      <c r="FBO1" s="757"/>
      <c r="FBP1" s="757"/>
      <c r="FBQ1" s="757"/>
      <c r="FBR1" s="757"/>
      <c r="FBS1" s="757"/>
      <c r="FBT1" s="757"/>
      <c r="FBU1" s="756"/>
      <c r="FBV1" s="757"/>
      <c r="FBW1" s="757"/>
      <c r="FBX1" s="757"/>
      <c r="FBY1" s="757"/>
      <c r="FBZ1" s="757"/>
      <c r="FCA1" s="757"/>
      <c r="FCB1" s="757"/>
      <c r="FCC1" s="757"/>
      <c r="FCD1" s="757"/>
      <c r="FCE1" s="757"/>
      <c r="FCF1" s="757"/>
      <c r="FCG1" s="757"/>
      <c r="FCH1" s="757"/>
      <c r="FCI1" s="757"/>
      <c r="FCJ1" s="757"/>
      <c r="FCK1" s="756"/>
      <c r="FCL1" s="757"/>
      <c r="FCM1" s="757"/>
      <c r="FCN1" s="757"/>
      <c r="FCO1" s="757"/>
      <c r="FCP1" s="757"/>
      <c r="FCQ1" s="757"/>
      <c r="FCR1" s="757"/>
      <c r="FCS1" s="757"/>
      <c r="FCT1" s="757"/>
      <c r="FCU1" s="757"/>
      <c r="FCV1" s="757"/>
      <c r="FCW1" s="757"/>
      <c r="FCX1" s="757"/>
      <c r="FCY1" s="757"/>
      <c r="FCZ1" s="757"/>
      <c r="FDA1" s="756"/>
      <c r="FDB1" s="757"/>
      <c r="FDC1" s="757"/>
      <c r="FDD1" s="757"/>
      <c r="FDE1" s="757"/>
      <c r="FDF1" s="757"/>
      <c r="FDG1" s="757"/>
      <c r="FDH1" s="757"/>
      <c r="FDI1" s="757"/>
      <c r="FDJ1" s="757"/>
      <c r="FDK1" s="757"/>
      <c r="FDL1" s="757"/>
      <c r="FDM1" s="757"/>
      <c r="FDN1" s="757"/>
      <c r="FDO1" s="757"/>
      <c r="FDP1" s="757"/>
      <c r="FDQ1" s="756"/>
      <c r="FDR1" s="757"/>
      <c r="FDS1" s="757"/>
      <c r="FDT1" s="757"/>
      <c r="FDU1" s="757"/>
      <c r="FDV1" s="757"/>
      <c r="FDW1" s="757"/>
      <c r="FDX1" s="757"/>
      <c r="FDY1" s="757"/>
      <c r="FDZ1" s="757"/>
      <c r="FEA1" s="757"/>
      <c r="FEB1" s="757"/>
      <c r="FEC1" s="757"/>
      <c r="FED1" s="757"/>
      <c r="FEE1" s="757"/>
      <c r="FEF1" s="757"/>
      <c r="FEG1" s="756"/>
      <c r="FEH1" s="757"/>
      <c r="FEI1" s="757"/>
      <c r="FEJ1" s="757"/>
      <c r="FEK1" s="757"/>
      <c r="FEL1" s="757"/>
      <c r="FEM1" s="757"/>
      <c r="FEN1" s="757"/>
      <c r="FEO1" s="757"/>
      <c r="FEP1" s="757"/>
      <c r="FEQ1" s="757"/>
      <c r="FER1" s="757"/>
      <c r="FES1" s="757"/>
      <c r="FET1" s="757"/>
      <c r="FEU1" s="757"/>
      <c r="FEV1" s="757"/>
      <c r="FEW1" s="756"/>
      <c r="FEX1" s="757"/>
      <c r="FEY1" s="757"/>
      <c r="FEZ1" s="757"/>
      <c r="FFA1" s="757"/>
      <c r="FFB1" s="757"/>
      <c r="FFC1" s="757"/>
      <c r="FFD1" s="757"/>
      <c r="FFE1" s="757"/>
      <c r="FFF1" s="757"/>
      <c r="FFG1" s="757"/>
      <c r="FFH1" s="757"/>
      <c r="FFI1" s="757"/>
      <c r="FFJ1" s="757"/>
      <c r="FFK1" s="757"/>
      <c r="FFL1" s="757"/>
      <c r="FFM1" s="756"/>
      <c r="FFN1" s="757"/>
      <c r="FFO1" s="757"/>
      <c r="FFP1" s="757"/>
      <c r="FFQ1" s="757"/>
      <c r="FFR1" s="757"/>
      <c r="FFS1" s="757"/>
      <c r="FFT1" s="757"/>
      <c r="FFU1" s="757"/>
      <c r="FFV1" s="757"/>
      <c r="FFW1" s="757"/>
      <c r="FFX1" s="757"/>
      <c r="FFY1" s="757"/>
      <c r="FFZ1" s="757"/>
      <c r="FGA1" s="757"/>
      <c r="FGB1" s="757"/>
      <c r="FGC1" s="756"/>
      <c r="FGD1" s="757"/>
      <c r="FGE1" s="757"/>
      <c r="FGF1" s="757"/>
      <c r="FGG1" s="757"/>
      <c r="FGH1" s="757"/>
      <c r="FGI1" s="757"/>
      <c r="FGJ1" s="757"/>
      <c r="FGK1" s="757"/>
      <c r="FGL1" s="757"/>
      <c r="FGM1" s="757"/>
      <c r="FGN1" s="757"/>
      <c r="FGO1" s="757"/>
      <c r="FGP1" s="757"/>
      <c r="FGQ1" s="757"/>
      <c r="FGR1" s="757"/>
      <c r="FGS1" s="756"/>
      <c r="FGT1" s="757"/>
      <c r="FGU1" s="757"/>
      <c r="FGV1" s="757"/>
      <c r="FGW1" s="757"/>
      <c r="FGX1" s="757"/>
      <c r="FGY1" s="757"/>
      <c r="FGZ1" s="757"/>
      <c r="FHA1" s="757"/>
      <c r="FHB1" s="757"/>
      <c r="FHC1" s="757"/>
      <c r="FHD1" s="757"/>
      <c r="FHE1" s="757"/>
      <c r="FHF1" s="757"/>
      <c r="FHG1" s="757"/>
      <c r="FHH1" s="757"/>
      <c r="FHI1" s="756"/>
      <c r="FHJ1" s="757"/>
      <c r="FHK1" s="757"/>
      <c r="FHL1" s="757"/>
      <c r="FHM1" s="757"/>
      <c r="FHN1" s="757"/>
      <c r="FHO1" s="757"/>
      <c r="FHP1" s="757"/>
      <c r="FHQ1" s="757"/>
      <c r="FHR1" s="757"/>
      <c r="FHS1" s="757"/>
      <c r="FHT1" s="757"/>
      <c r="FHU1" s="757"/>
      <c r="FHV1" s="757"/>
      <c r="FHW1" s="757"/>
      <c r="FHX1" s="757"/>
      <c r="FHY1" s="756"/>
      <c r="FHZ1" s="757"/>
      <c r="FIA1" s="757"/>
      <c r="FIB1" s="757"/>
      <c r="FIC1" s="757"/>
      <c r="FID1" s="757"/>
      <c r="FIE1" s="757"/>
      <c r="FIF1" s="757"/>
      <c r="FIG1" s="757"/>
      <c r="FIH1" s="757"/>
      <c r="FII1" s="757"/>
      <c r="FIJ1" s="757"/>
      <c r="FIK1" s="757"/>
      <c r="FIL1" s="757"/>
      <c r="FIM1" s="757"/>
      <c r="FIN1" s="757"/>
      <c r="FIO1" s="756"/>
      <c r="FIP1" s="757"/>
      <c r="FIQ1" s="757"/>
      <c r="FIR1" s="757"/>
      <c r="FIS1" s="757"/>
      <c r="FIT1" s="757"/>
      <c r="FIU1" s="757"/>
      <c r="FIV1" s="757"/>
      <c r="FIW1" s="757"/>
      <c r="FIX1" s="757"/>
      <c r="FIY1" s="757"/>
      <c r="FIZ1" s="757"/>
      <c r="FJA1" s="757"/>
      <c r="FJB1" s="757"/>
      <c r="FJC1" s="757"/>
      <c r="FJD1" s="757"/>
      <c r="FJE1" s="756"/>
      <c r="FJF1" s="757"/>
      <c r="FJG1" s="757"/>
      <c r="FJH1" s="757"/>
      <c r="FJI1" s="757"/>
      <c r="FJJ1" s="757"/>
      <c r="FJK1" s="757"/>
      <c r="FJL1" s="757"/>
      <c r="FJM1" s="757"/>
      <c r="FJN1" s="757"/>
      <c r="FJO1" s="757"/>
      <c r="FJP1" s="757"/>
      <c r="FJQ1" s="757"/>
      <c r="FJR1" s="757"/>
      <c r="FJS1" s="757"/>
      <c r="FJT1" s="757"/>
      <c r="FJU1" s="756"/>
      <c r="FJV1" s="757"/>
      <c r="FJW1" s="757"/>
      <c r="FJX1" s="757"/>
      <c r="FJY1" s="757"/>
      <c r="FJZ1" s="757"/>
      <c r="FKA1" s="757"/>
      <c r="FKB1" s="757"/>
      <c r="FKC1" s="757"/>
      <c r="FKD1" s="757"/>
      <c r="FKE1" s="757"/>
      <c r="FKF1" s="757"/>
      <c r="FKG1" s="757"/>
      <c r="FKH1" s="757"/>
      <c r="FKI1" s="757"/>
      <c r="FKJ1" s="757"/>
      <c r="FKK1" s="756"/>
      <c r="FKL1" s="757"/>
      <c r="FKM1" s="757"/>
      <c r="FKN1" s="757"/>
      <c r="FKO1" s="757"/>
      <c r="FKP1" s="757"/>
      <c r="FKQ1" s="757"/>
      <c r="FKR1" s="757"/>
      <c r="FKS1" s="757"/>
      <c r="FKT1" s="757"/>
      <c r="FKU1" s="757"/>
      <c r="FKV1" s="757"/>
      <c r="FKW1" s="757"/>
      <c r="FKX1" s="757"/>
      <c r="FKY1" s="757"/>
      <c r="FKZ1" s="757"/>
      <c r="FLA1" s="756"/>
      <c r="FLB1" s="757"/>
      <c r="FLC1" s="757"/>
      <c r="FLD1" s="757"/>
      <c r="FLE1" s="757"/>
      <c r="FLF1" s="757"/>
      <c r="FLG1" s="757"/>
      <c r="FLH1" s="757"/>
      <c r="FLI1" s="757"/>
      <c r="FLJ1" s="757"/>
      <c r="FLK1" s="757"/>
      <c r="FLL1" s="757"/>
      <c r="FLM1" s="757"/>
      <c r="FLN1" s="757"/>
      <c r="FLO1" s="757"/>
      <c r="FLP1" s="757"/>
      <c r="FLQ1" s="756"/>
      <c r="FLR1" s="757"/>
      <c r="FLS1" s="757"/>
      <c r="FLT1" s="757"/>
      <c r="FLU1" s="757"/>
      <c r="FLV1" s="757"/>
      <c r="FLW1" s="757"/>
      <c r="FLX1" s="757"/>
      <c r="FLY1" s="757"/>
      <c r="FLZ1" s="757"/>
      <c r="FMA1" s="757"/>
      <c r="FMB1" s="757"/>
      <c r="FMC1" s="757"/>
      <c r="FMD1" s="757"/>
      <c r="FME1" s="757"/>
      <c r="FMF1" s="757"/>
      <c r="FMG1" s="756"/>
      <c r="FMH1" s="757"/>
      <c r="FMI1" s="757"/>
      <c r="FMJ1" s="757"/>
      <c r="FMK1" s="757"/>
      <c r="FML1" s="757"/>
      <c r="FMM1" s="757"/>
      <c r="FMN1" s="757"/>
      <c r="FMO1" s="757"/>
      <c r="FMP1" s="757"/>
      <c r="FMQ1" s="757"/>
      <c r="FMR1" s="757"/>
      <c r="FMS1" s="757"/>
      <c r="FMT1" s="757"/>
      <c r="FMU1" s="757"/>
      <c r="FMV1" s="757"/>
      <c r="FMW1" s="756"/>
      <c r="FMX1" s="757"/>
      <c r="FMY1" s="757"/>
      <c r="FMZ1" s="757"/>
      <c r="FNA1" s="757"/>
      <c r="FNB1" s="757"/>
      <c r="FNC1" s="757"/>
      <c r="FND1" s="757"/>
      <c r="FNE1" s="757"/>
      <c r="FNF1" s="757"/>
      <c r="FNG1" s="757"/>
      <c r="FNH1" s="757"/>
      <c r="FNI1" s="757"/>
      <c r="FNJ1" s="757"/>
      <c r="FNK1" s="757"/>
      <c r="FNL1" s="757"/>
      <c r="FNM1" s="756"/>
      <c r="FNN1" s="757"/>
      <c r="FNO1" s="757"/>
      <c r="FNP1" s="757"/>
      <c r="FNQ1" s="757"/>
      <c r="FNR1" s="757"/>
      <c r="FNS1" s="757"/>
      <c r="FNT1" s="757"/>
      <c r="FNU1" s="757"/>
      <c r="FNV1" s="757"/>
      <c r="FNW1" s="757"/>
      <c r="FNX1" s="757"/>
      <c r="FNY1" s="757"/>
      <c r="FNZ1" s="757"/>
      <c r="FOA1" s="757"/>
      <c r="FOB1" s="757"/>
      <c r="FOC1" s="756"/>
      <c r="FOD1" s="757"/>
      <c r="FOE1" s="757"/>
      <c r="FOF1" s="757"/>
      <c r="FOG1" s="757"/>
      <c r="FOH1" s="757"/>
      <c r="FOI1" s="757"/>
      <c r="FOJ1" s="757"/>
      <c r="FOK1" s="757"/>
      <c r="FOL1" s="757"/>
      <c r="FOM1" s="757"/>
      <c r="FON1" s="757"/>
      <c r="FOO1" s="757"/>
      <c r="FOP1" s="757"/>
      <c r="FOQ1" s="757"/>
      <c r="FOR1" s="757"/>
      <c r="FOS1" s="756"/>
      <c r="FOT1" s="757"/>
      <c r="FOU1" s="757"/>
      <c r="FOV1" s="757"/>
      <c r="FOW1" s="757"/>
      <c r="FOX1" s="757"/>
      <c r="FOY1" s="757"/>
      <c r="FOZ1" s="757"/>
      <c r="FPA1" s="757"/>
      <c r="FPB1" s="757"/>
      <c r="FPC1" s="757"/>
      <c r="FPD1" s="757"/>
      <c r="FPE1" s="757"/>
      <c r="FPF1" s="757"/>
      <c r="FPG1" s="757"/>
      <c r="FPH1" s="757"/>
      <c r="FPI1" s="756"/>
      <c r="FPJ1" s="757"/>
      <c r="FPK1" s="757"/>
      <c r="FPL1" s="757"/>
      <c r="FPM1" s="757"/>
      <c r="FPN1" s="757"/>
      <c r="FPO1" s="757"/>
      <c r="FPP1" s="757"/>
      <c r="FPQ1" s="757"/>
      <c r="FPR1" s="757"/>
      <c r="FPS1" s="757"/>
      <c r="FPT1" s="757"/>
      <c r="FPU1" s="757"/>
      <c r="FPV1" s="757"/>
      <c r="FPW1" s="757"/>
      <c r="FPX1" s="757"/>
      <c r="FPY1" s="756"/>
      <c r="FPZ1" s="757"/>
      <c r="FQA1" s="757"/>
      <c r="FQB1" s="757"/>
      <c r="FQC1" s="757"/>
      <c r="FQD1" s="757"/>
      <c r="FQE1" s="757"/>
      <c r="FQF1" s="757"/>
      <c r="FQG1" s="757"/>
      <c r="FQH1" s="757"/>
      <c r="FQI1" s="757"/>
      <c r="FQJ1" s="757"/>
      <c r="FQK1" s="757"/>
      <c r="FQL1" s="757"/>
      <c r="FQM1" s="757"/>
      <c r="FQN1" s="757"/>
      <c r="FQO1" s="756"/>
      <c r="FQP1" s="757"/>
      <c r="FQQ1" s="757"/>
      <c r="FQR1" s="757"/>
      <c r="FQS1" s="757"/>
      <c r="FQT1" s="757"/>
      <c r="FQU1" s="757"/>
      <c r="FQV1" s="757"/>
      <c r="FQW1" s="757"/>
      <c r="FQX1" s="757"/>
      <c r="FQY1" s="757"/>
      <c r="FQZ1" s="757"/>
      <c r="FRA1" s="757"/>
      <c r="FRB1" s="757"/>
      <c r="FRC1" s="757"/>
      <c r="FRD1" s="757"/>
      <c r="FRE1" s="756"/>
      <c r="FRF1" s="757"/>
      <c r="FRG1" s="757"/>
      <c r="FRH1" s="757"/>
      <c r="FRI1" s="757"/>
      <c r="FRJ1" s="757"/>
      <c r="FRK1" s="757"/>
      <c r="FRL1" s="757"/>
      <c r="FRM1" s="757"/>
      <c r="FRN1" s="757"/>
      <c r="FRO1" s="757"/>
      <c r="FRP1" s="757"/>
      <c r="FRQ1" s="757"/>
      <c r="FRR1" s="757"/>
      <c r="FRS1" s="757"/>
      <c r="FRT1" s="757"/>
      <c r="FRU1" s="756"/>
      <c r="FRV1" s="757"/>
      <c r="FRW1" s="757"/>
      <c r="FRX1" s="757"/>
      <c r="FRY1" s="757"/>
      <c r="FRZ1" s="757"/>
      <c r="FSA1" s="757"/>
      <c r="FSB1" s="757"/>
      <c r="FSC1" s="757"/>
      <c r="FSD1" s="757"/>
      <c r="FSE1" s="757"/>
      <c r="FSF1" s="757"/>
      <c r="FSG1" s="757"/>
      <c r="FSH1" s="757"/>
      <c r="FSI1" s="757"/>
      <c r="FSJ1" s="757"/>
      <c r="FSK1" s="756"/>
      <c r="FSL1" s="757"/>
      <c r="FSM1" s="757"/>
      <c r="FSN1" s="757"/>
      <c r="FSO1" s="757"/>
      <c r="FSP1" s="757"/>
      <c r="FSQ1" s="757"/>
      <c r="FSR1" s="757"/>
      <c r="FSS1" s="757"/>
      <c r="FST1" s="757"/>
      <c r="FSU1" s="757"/>
      <c r="FSV1" s="757"/>
      <c r="FSW1" s="757"/>
      <c r="FSX1" s="757"/>
      <c r="FSY1" s="757"/>
      <c r="FSZ1" s="757"/>
      <c r="FTA1" s="756"/>
      <c r="FTB1" s="757"/>
      <c r="FTC1" s="757"/>
      <c r="FTD1" s="757"/>
      <c r="FTE1" s="757"/>
      <c r="FTF1" s="757"/>
      <c r="FTG1" s="757"/>
      <c r="FTH1" s="757"/>
      <c r="FTI1" s="757"/>
      <c r="FTJ1" s="757"/>
      <c r="FTK1" s="757"/>
      <c r="FTL1" s="757"/>
      <c r="FTM1" s="757"/>
      <c r="FTN1" s="757"/>
      <c r="FTO1" s="757"/>
      <c r="FTP1" s="757"/>
      <c r="FTQ1" s="756"/>
      <c r="FTR1" s="757"/>
      <c r="FTS1" s="757"/>
      <c r="FTT1" s="757"/>
      <c r="FTU1" s="757"/>
      <c r="FTV1" s="757"/>
      <c r="FTW1" s="757"/>
      <c r="FTX1" s="757"/>
      <c r="FTY1" s="757"/>
      <c r="FTZ1" s="757"/>
      <c r="FUA1" s="757"/>
      <c r="FUB1" s="757"/>
      <c r="FUC1" s="757"/>
      <c r="FUD1" s="757"/>
      <c r="FUE1" s="757"/>
      <c r="FUF1" s="757"/>
      <c r="FUG1" s="756"/>
      <c r="FUH1" s="757"/>
      <c r="FUI1" s="757"/>
      <c r="FUJ1" s="757"/>
      <c r="FUK1" s="757"/>
      <c r="FUL1" s="757"/>
      <c r="FUM1" s="757"/>
      <c r="FUN1" s="757"/>
      <c r="FUO1" s="757"/>
      <c r="FUP1" s="757"/>
      <c r="FUQ1" s="757"/>
      <c r="FUR1" s="757"/>
      <c r="FUS1" s="757"/>
      <c r="FUT1" s="757"/>
      <c r="FUU1" s="757"/>
      <c r="FUV1" s="757"/>
      <c r="FUW1" s="756"/>
      <c r="FUX1" s="757"/>
      <c r="FUY1" s="757"/>
      <c r="FUZ1" s="757"/>
      <c r="FVA1" s="757"/>
      <c r="FVB1" s="757"/>
      <c r="FVC1" s="757"/>
      <c r="FVD1" s="757"/>
      <c r="FVE1" s="757"/>
      <c r="FVF1" s="757"/>
      <c r="FVG1" s="757"/>
      <c r="FVH1" s="757"/>
      <c r="FVI1" s="757"/>
      <c r="FVJ1" s="757"/>
      <c r="FVK1" s="757"/>
      <c r="FVL1" s="757"/>
      <c r="FVM1" s="756"/>
      <c r="FVN1" s="757"/>
      <c r="FVO1" s="757"/>
      <c r="FVP1" s="757"/>
      <c r="FVQ1" s="757"/>
      <c r="FVR1" s="757"/>
      <c r="FVS1" s="757"/>
      <c r="FVT1" s="757"/>
      <c r="FVU1" s="757"/>
      <c r="FVV1" s="757"/>
      <c r="FVW1" s="757"/>
      <c r="FVX1" s="757"/>
      <c r="FVY1" s="757"/>
      <c r="FVZ1" s="757"/>
      <c r="FWA1" s="757"/>
      <c r="FWB1" s="757"/>
      <c r="FWC1" s="756"/>
      <c r="FWD1" s="757"/>
      <c r="FWE1" s="757"/>
      <c r="FWF1" s="757"/>
      <c r="FWG1" s="757"/>
      <c r="FWH1" s="757"/>
      <c r="FWI1" s="757"/>
      <c r="FWJ1" s="757"/>
      <c r="FWK1" s="757"/>
      <c r="FWL1" s="757"/>
      <c r="FWM1" s="757"/>
      <c r="FWN1" s="757"/>
      <c r="FWO1" s="757"/>
      <c r="FWP1" s="757"/>
      <c r="FWQ1" s="757"/>
      <c r="FWR1" s="757"/>
      <c r="FWS1" s="756"/>
      <c r="FWT1" s="757"/>
      <c r="FWU1" s="757"/>
      <c r="FWV1" s="757"/>
      <c r="FWW1" s="757"/>
      <c r="FWX1" s="757"/>
      <c r="FWY1" s="757"/>
      <c r="FWZ1" s="757"/>
      <c r="FXA1" s="757"/>
      <c r="FXB1" s="757"/>
      <c r="FXC1" s="757"/>
      <c r="FXD1" s="757"/>
      <c r="FXE1" s="757"/>
      <c r="FXF1" s="757"/>
      <c r="FXG1" s="757"/>
      <c r="FXH1" s="757"/>
      <c r="FXI1" s="756"/>
      <c r="FXJ1" s="757"/>
      <c r="FXK1" s="757"/>
      <c r="FXL1" s="757"/>
      <c r="FXM1" s="757"/>
      <c r="FXN1" s="757"/>
      <c r="FXO1" s="757"/>
      <c r="FXP1" s="757"/>
      <c r="FXQ1" s="757"/>
      <c r="FXR1" s="757"/>
      <c r="FXS1" s="757"/>
      <c r="FXT1" s="757"/>
      <c r="FXU1" s="757"/>
      <c r="FXV1" s="757"/>
      <c r="FXW1" s="757"/>
      <c r="FXX1" s="757"/>
      <c r="FXY1" s="756"/>
      <c r="FXZ1" s="757"/>
      <c r="FYA1" s="757"/>
      <c r="FYB1" s="757"/>
      <c r="FYC1" s="757"/>
      <c r="FYD1" s="757"/>
      <c r="FYE1" s="757"/>
      <c r="FYF1" s="757"/>
      <c r="FYG1" s="757"/>
      <c r="FYH1" s="757"/>
      <c r="FYI1" s="757"/>
      <c r="FYJ1" s="757"/>
      <c r="FYK1" s="757"/>
      <c r="FYL1" s="757"/>
      <c r="FYM1" s="757"/>
      <c r="FYN1" s="757"/>
      <c r="FYO1" s="756"/>
      <c r="FYP1" s="757"/>
      <c r="FYQ1" s="757"/>
      <c r="FYR1" s="757"/>
      <c r="FYS1" s="757"/>
      <c r="FYT1" s="757"/>
      <c r="FYU1" s="757"/>
      <c r="FYV1" s="757"/>
      <c r="FYW1" s="757"/>
      <c r="FYX1" s="757"/>
      <c r="FYY1" s="757"/>
      <c r="FYZ1" s="757"/>
      <c r="FZA1" s="757"/>
      <c r="FZB1" s="757"/>
      <c r="FZC1" s="757"/>
      <c r="FZD1" s="757"/>
      <c r="FZE1" s="756"/>
      <c r="FZF1" s="757"/>
      <c r="FZG1" s="757"/>
      <c r="FZH1" s="757"/>
      <c r="FZI1" s="757"/>
      <c r="FZJ1" s="757"/>
      <c r="FZK1" s="757"/>
      <c r="FZL1" s="757"/>
      <c r="FZM1" s="757"/>
      <c r="FZN1" s="757"/>
      <c r="FZO1" s="757"/>
      <c r="FZP1" s="757"/>
      <c r="FZQ1" s="757"/>
      <c r="FZR1" s="757"/>
      <c r="FZS1" s="757"/>
      <c r="FZT1" s="757"/>
      <c r="FZU1" s="756"/>
      <c r="FZV1" s="757"/>
      <c r="FZW1" s="757"/>
      <c r="FZX1" s="757"/>
      <c r="FZY1" s="757"/>
      <c r="FZZ1" s="757"/>
      <c r="GAA1" s="757"/>
      <c r="GAB1" s="757"/>
      <c r="GAC1" s="757"/>
      <c r="GAD1" s="757"/>
      <c r="GAE1" s="757"/>
      <c r="GAF1" s="757"/>
      <c r="GAG1" s="757"/>
      <c r="GAH1" s="757"/>
      <c r="GAI1" s="757"/>
      <c r="GAJ1" s="757"/>
      <c r="GAK1" s="756"/>
      <c r="GAL1" s="757"/>
      <c r="GAM1" s="757"/>
      <c r="GAN1" s="757"/>
      <c r="GAO1" s="757"/>
      <c r="GAP1" s="757"/>
      <c r="GAQ1" s="757"/>
      <c r="GAR1" s="757"/>
      <c r="GAS1" s="757"/>
      <c r="GAT1" s="757"/>
      <c r="GAU1" s="757"/>
      <c r="GAV1" s="757"/>
      <c r="GAW1" s="757"/>
      <c r="GAX1" s="757"/>
      <c r="GAY1" s="757"/>
      <c r="GAZ1" s="757"/>
      <c r="GBA1" s="756"/>
      <c r="GBB1" s="757"/>
      <c r="GBC1" s="757"/>
      <c r="GBD1" s="757"/>
      <c r="GBE1" s="757"/>
      <c r="GBF1" s="757"/>
      <c r="GBG1" s="757"/>
      <c r="GBH1" s="757"/>
      <c r="GBI1" s="757"/>
      <c r="GBJ1" s="757"/>
      <c r="GBK1" s="757"/>
      <c r="GBL1" s="757"/>
      <c r="GBM1" s="757"/>
      <c r="GBN1" s="757"/>
      <c r="GBO1" s="757"/>
      <c r="GBP1" s="757"/>
      <c r="GBQ1" s="756"/>
      <c r="GBR1" s="757"/>
      <c r="GBS1" s="757"/>
      <c r="GBT1" s="757"/>
      <c r="GBU1" s="757"/>
      <c r="GBV1" s="757"/>
      <c r="GBW1" s="757"/>
      <c r="GBX1" s="757"/>
      <c r="GBY1" s="757"/>
      <c r="GBZ1" s="757"/>
      <c r="GCA1" s="757"/>
      <c r="GCB1" s="757"/>
      <c r="GCC1" s="757"/>
      <c r="GCD1" s="757"/>
      <c r="GCE1" s="757"/>
      <c r="GCF1" s="757"/>
      <c r="GCG1" s="756"/>
      <c r="GCH1" s="757"/>
      <c r="GCI1" s="757"/>
      <c r="GCJ1" s="757"/>
      <c r="GCK1" s="757"/>
      <c r="GCL1" s="757"/>
      <c r="GCM1" s="757"/>
      <c r="GCN1" s="757"/>
      <c r="GCO1" s="757"/>
      <c r="GCP1" s="757"/>
      <c r="GCQ1" s="757"/>
      <c r="GCR1" s="757"/>
      <c r="GCS1" s="757"/>
      <c r="GCT1" s="757"/>
      <c r="GCU1" s="757"/>
      <c r="GCV1" s="757"/>
      <c r="GCW1" s="756"/>
      <c r="GCX1" s="757"/>
      <c r="GCY1" s="757"/>
      <c r="GCZ1" s="757"/>
      <c r="GDA1" s="757"/>
      <c r="GDB1" s="757"/>
      <c r="GDC1" s="757"/>
      <c r="GDD1" s="757"/>
      <c r="GDE1" s="757"/>
      <c r="GDF1" s="757"/>
      <c r="GDG1" s="757"/>
      <c r="GDH1" s="757"/>
      <c r="GDI1" s="757"/>
      <c r="GDJ1" s="757"/>
      <c r="GDK1" s="757"/>
      <c r="GDL1" s="757"/>
      <c r="GDM1" s="756"/>
      <c r="GDN1" s="757"/>
      <c r="GDO1" s="757"/>
      <c r="GDP1" s="757"/>
      <c r="GDQ1" s="757"/>
      <c r="GDR1" s="757"/>
      <c r="GDS1" s="757"/>
      <c r="GDT1" s="757"/>
      <c r="GDU1" s="757"/>
      <c r="GDV1" s="757"/>
      <c r="GDW1" s="757"/>
      <c r="GDX1" s="757"/>
      <c r="GDY1" s="757"/>
      <c r="GDZ1" s="757"/>
      <c r="GEA1" s="757"/>
      <c r="GEB1" s="757"/>
      <c r="GEC1" s="756"/>
      <c r="GED1" s="757"/>
      <c r="GEE1" s="757"/>
      <c r="GEF1" s="757"/>
      <c r="GEG1" s="757"/>
      <c r="GEH1" s="757"/>
      <c r="GEI1" s="757"/>
      <c r="GEJ1" s="757"/>
      <c r="GEK1" s="757"/>
      <c r="GEL1" s="757"/>
      <c r="GEM1" s="757"/>
      <c r="GEN1" s="757"/>
      <c r="GEO1" s="757"/>
      <c r="GEP1" s="757"/>
      <c r="GEQ1" s="757"/>
      <c r="GER1" s="757"/>
      <c r="GES1" s="756"/>
      <c r="GET1" s="757"/>
      <c r="GEU1" s="757"/>
      <c r="GEV1" s="757"/>
      <c r="GEW1" s="757"/>
      <c r="GEX1" s="757"/>
      <c r="GEY1" s="757"/>
      <c r="GEZ1" s="757"/>
      <c r="GFA1" s="757"/>
      <c r="GFB1" s="757"/>
      <c r="GFC1" s="757"/>
      <c r="GFD1" s="757"/>
      <c r="GFE1" s="757"/>
      <c r="GFF1" s="757"/>
      <c r="GFG1" s="757"/>
      <c r="GFH1" s="757"/>
      <c r="GFI1" s="756"/>
      <c r="GFJ1" s="757"/>
      <c r="GFK1" s="757"/>
      <c r="GFL1" s="757"/>
      <c r="GFM1" s="757"/>
      <c r="GFN1" s="757"/>
      <c r="GFO1" s="757"/>
      <c r="GFP1" s="757"/>
      <c r="GFQ1" s="757"/>
      <c r="GFR1" s="757"/>
      <c r="GFS1" s="757"/>
      <c r="GFT1" s="757"/>
      <c r="GFU1" s="757"/>
      <c r="GFV1" s="757"/>
      <c r="GFW1" s="757"/>
      <c r="GFX1" s="757"/>
      <c r="GFY1" s="756"/>
      <c r="GFZ1" s="757"/>
      <c r="GGA1" s="757"/>
      <c r="GGB1" s="757"/>
      <c r="GGC1" s="757"/>
      <c r="GGD1" s="757"/>
      <c r="GGE1" s="757"/>
      <c r="GGF1" s="757"/>
      <c r="GGG1" s="757"/>
      <c r="GGH1" s="757"/>
      <c r="GGI1" s="757"/>
      <c r="GGJ1" s="757"/>
      <c r="GGK1" s="757"/>
      <c r="GGL1" s="757"/>
      <c r="GGM1" s="757"/>
      <c r="GGN1" s="757"/>
      <c r="GGO1" s="756"/>
      <c r="GGP1" s="757"/>
      <c r="GGQ1" s="757"/>
      <c r="GGR1" s="757"/>
      <c r="GGS1" s="757"/>
      <c r="GGT1" s="757"/>
      <c r="GGU1" s="757"/>
      <c r="GGV1" s="757"/>
      <c r="GGW1" s="757"/>
      <c r="GGX1" s="757"/>
      <c r="GGY1" s="757"/>
      <c r="GGZ1" s="757"/>
      <c r="GHA1" s="757"/>
      <c r="GHB1" s="757"/>
      <c r="GHC1" s="757"/>
      <c r="GHD1" s="757"/>
      <c r="GHE1" s="756"/>
      <c r="GHF1" s="757"/>
      <c r="GHG1" s="757"/>
      <c r="GHH1" s="757"/>
      <c r="GHI1" s="757"/>
      <c r="GHJ1" s="757"/>
      <c r="GHK1" s="757"/>
      <c r="GHL1" s="757"/>
      <c r="GHM1" s="757"/>
      <c r="GHN1" s="757"/>
      <c r="GHO1" s="757"/>
      <c r="GHP1" s="757"/>
      <c r="GHQ1" s="757"/>
      <c r="GHR1" s="757"/>
      <c r="GHS1" s="757"/>
      <c r="GHT1" s="757"/>
      <c r="GHU1" s="756"/>
      <c r="GHV1" s="757"/>
      <c r="GHW1" s="757"/>
      <c r="GHX1" s="757"/>
      <c r="GHY1" s="757"/>
      <c r="GHZ1" s="757"/>
      <c r="GIA1" s="757"/>
      <c r="GIB1" s="757"/>
      <c r="GIC1" s="757"/>
      <c r="GID1" s="757"/>
      <c r="GIE1" s="757"/>
      <c r="GIF1" s="757"/>
      <c r="GIG1" s="757"/>
      <c r="GIH1" s="757"/>
      <c r="GII1" s="757"/>
      <c r="GIJ1" s="757"/>
      <c r="GIK1" s="756"/>
      <c r="GIL1" s="757"/>
      <c r="GIM1" s="757"/>
      <c r="GIN1" s="757"/>
      <c r="GIO1" s="757"/>
      <c r="GIP1" s="757"/>
      <c r="GIQ1" s="757"/>
      <c r="GIR1" s="757"/>
      <c r="GIS1" s="757"/>
      <c r="GIT1" s="757"/>
      <c r="GIU1" s="757"/>
      <c r="GIV1" s="757"/>
      <c r="GIW1" s="757"/>
      <c r="GIX1" s="757"/>
      <c r="GIY1" s="757"/>
      <c r="GIZ1" s="757"/>
      <c r="GJA1" s="756"/>
      <c r="GJB1" s="757"/>
      <c r="GJC1" s="757"/>
      <c r="GJD1" s="757"/>
      <c r="GJE1" s="757"/>
      <c r="GJF1" s="757"/>
      <c r="GJG1" s="757"/>
      <c r="GJH1" s="757"/>
      <c r="GJI1" s="757"/>
      <c r="GJJ1" s="757"/>
      <c r="GJK1" s="757"/>
      <c r="GJL1" s="757"/>
      <c r="GJM1" s="757"/>
      <c r="GJN1" s="757"/>
      <c r="GJO1" s="757"/>
      <c r="GJP1" s="757"/>
      <c r="GJQ1" s="756"/>
      <c r="GJR1" s="757"/>
      <c r="GJS1" s="757"/>
      <c r="GJT1" s="757"/>
      <c r="GJU1" s="757"/>
      <c r="GJV1" s="757"/>
      <c r="GJW1" s="757"/>
      <c r="GJX1" s="757"/>
      <c r="GJY1" s="757"/>
      <c r="GJZ1" s="757"/>
      <c r="GKA1" s="757"/>
      <c r="GKB1" s="757"/>
      <c r="GKC1" s="757"/>
      <c r="GKD1" s="757"/>
      <c r="GKE1" s="757"/>
      <c r="GKF1" s="757"/>
      <c r="GKG1" s="756"/>
      <c r="GKH1" s="757"/>
      <c r="GKI1" s="757"/>
      <c r="GKJ1" s="757"/>
      <c r="GKK1" s="757"/>
      <c r="GKL1" s="757"/>
      <c r="GKM1" s="757"/>
      <c r="GKN1" s="757"/>
      <c r="GKO1" s="757"/>
      <c r="GKP1" s="757"/>
      <c r="GKQ1" s="757"/>
      <c r="GKR1" s="757"/>
      <c r="GKS1" s="757"/>
      <c r="GKT1" s="757"/>
      <c r="GKU1" s="757"/>
      <c r="GKV1" s="757"/>
      <c r="GKW1" s="756"/>
      <c r="GKX1" s="757"/>
      <c r="GKY1" s="757"/>
      <c r="GKZ1" s="757"/>
      <c r="GLA1" s="757"/>
      <c r="GLB1" s="757"/>
      <c r="GLC1" s="757"/>
      <c r="GLD1" s="757"/>
      <c r="GLE1" s="757"/>
      <c r="GLF1" s="757"/>
      <c r="GLG1" s="757"/>
      <c r="GLH1" s="757"/>
      <c r="GLI1" s="757"/>
      <c r="GLJ1" s="757"/>
      <c r="GLK1" s="757"/>
      <c r="GLL1" s="757"/>
      <c r="GLM1" s="756"/>
      <c r="GLN1" s="757"/>
      <c r="GLO1" s="757"/>
      <c r="GLP1" s="757"/>
      <c r="GLQ1" s="757"/>
      <c r="GLR1" s="757"/>
      <c r="GLS1" s="757"/>
      <c r="GLT1" s="757"/>
      <c r="GLU1" s="757"/>
      <c r="GLV1" s="757"/>
      <c r="GLW1" s="757"/>
      <c r="GLX1" s="757"/>
      <c r="GLY1" s="757"/>
      <c r="GLZ1" s="757"/>
      <c r="GMA1" s="757"/>
      <c r="GMB1" s="757"/>
      <c r="GMC1" s="756"/>
      <c r="GMD1" s="757"/>
      <c r="GME1" s="757"/>
      <c r="GMF1" s="757"/>
      <c r="GMG1" s="757"/>
      <c r="GMH1" s="757"/>
      <c r="GMI1" s="757"/>
      <c r="GMJ1" s="757"/>
      <c r="GMK1" s="757"/>
      <c r="GML1" s="757"/>
      <c r="GMM1" s="757"/>
      <c r="GMN1" s="757"/>
      <c r="GMO1" s="757"/>
      <c r="GMP1" s="757"/>
      <c r="GMQ1" s="757"/>
      <c r="GMR1" s="757"/>
      <c r="GMS1" s="756"/>
      <c r="GMT1" s="757"/>
      <c r="GMU1" s="757"/>
      <c r="GMV1" s="757"/>
      <c r="GMW1" s="757"/>
      <c r="GMX1" s="757"/>
      <c r="GMY1" s="757"/>
      <c r="GMZ1" s="757"/>
      <c r="GNA1" s="757"/>
      <c r="GNB1" s="757"/>
      <c r="GNC1" s="757"/>
      <c r="GND1" s="757"/>
      <c r="GNE1" s="757"/>
      <c r="GNF1" s="757"/>
      <c r="GNG1" s="757"/>
      <c r="GNH1" s="757"/>
      <c r="GNI1" s="756"/>
      <c r="GNJ1" s="757"/>
      <c r="GNK1" s="757"/>
      <c r="GNL1" s="757"/>
      <c r="GNM1" s="757"/>
      <c r="GNN1" s="757"/>
      <c r="GNO1" s="757"/>
      <c r="GNP1" s="757"/>
      <c r="GNQ1" s="757"/>
      <c r="GNR1" s="757"/>
      <c r="GNS1" s="757"/>
      <c r="GNT1" s="757"/>
      <c r="GNU1" s="757"/>
      <c r="GNV1" s="757"/>
      <c r="GNW1" s="757"/>
      <c r="GNX1" s="757"/>
      <c r="GNY1" s="756"/>
      <c r="GNZ1" s="757"/>
      <c r="GOA1" s="757"/>
      <c r="GOB1" s="757"/>
      <c r="GOC1" s="757"/>
      <c r="GOD1" s="757"/>
      <c r="GOE1" s="757"/>
      <c r="GOF1" s="757"/>
      <c r="GOG1" s="757"/>
      <c r="GOH1" s="757"/>
      <c r="GOI1" s="757"/>
      <c r="GOJ1" s="757"/>
      <c r="GOK1" s="757"/>
      <c r="GOL1" s="757"/>
      <c r="GOM1" s="757"/>
      <c r="GON1" s="757"/>
      <c r="GOO1" s="756"/>
      <c r="GOP1" s="757"/>
      <c r="GOQ1" s="757"/>
      <c r="GOR1" s="757"/>
      <c r="GOS1" s="757"/>
      <c r="GOT1" s="757"/>
      <c r="GOU1" s="757"/>
      <c r="GOV1" s="757"/>
      <c r="GOW1" s="757"/>
      <c r="GOX1" s="757"/>
      <c r="GOY1" s="757"/>
      <c r="GOZ1" s="757"/>
      <c r="GPA1" s="757"/>
      <c r="GPB1" s="757"/>
      <c r="GPC1" s="757"/>
      <c r="GPD1" s="757"/>
      <c r="GPE1" s="756"/>
      <c r="GPF1" s="757"/>
      <c r="GPG1" s="757"/>
      <c r="GPH1" s="757"/>
      <c r="GPI1" s="757"/>
      <c r="GPJ1" s="757"/>
      <c r="GPK1" s="757"/>
      <c r="GPL1" s="757"/>
      <c r="GPM1" s="757"/>
      <c r="GPN1" s="757"/>
      <c r="GPO1" s="757"/>
      <c r="GPP1" s="757"/>
      <c r="GPQ1" s="757"/>
      <c r="GPR1" s="757"/>
      <c r="GPS1" s="757"/>
      <c r="GPT1" s="757"/>
      <c r="GPU1" s="756"/>
      <c r="GPV1" s="757"/>
      <c r="GPW1" s="757"/>
      <c r="GPX1" s="757"/>
      <c r="GPY1" s="757"/>
      <c r="GPZ1" s="757"/>
      <c r="GQA1" s="757"/>
      <c r="GQB1" s="757"/>
      <c r="GQC1" s="757"/>
      <c r="GQD1" s="757"/>
      <c r="GQE1" s="757"/>
      <c r="GQF1" s="757"/>
      <c r="GQG1" s="757"/>
      <c r="GQH1" s="757"/>
      <c r="GQI1" s="757"/>
      <c r="GQJ1" s="757"/>
      <c r="GQK1" s="756"/>
      <c r="GQL1" s="757"/>
      <c r="GQM1" s="757"/>
      <c r="GQN1" s="757"/>
      <c r="GQO1" s="757"/>
      <c r="GQP1" s="757"/>
      <c r="GQQ1" s="757"/>
      <c r="GQR1" s="757"/>
      <c r="GQS1" s="757"/>
      <c r="GQT1" s="757"/>
      <c r="GQU1" s="757"/>
      <c r="GQV1" s="757"/>
      <c r="GQW1" s="757"/>
      <c r="GQX1" s="757"/>
      <c r="GQY1" s="757"/>
      <c r="GQZ1" s="757"/>
      <c r="GRA1" s="756"/>
      <c r="GRB1" s="757"/>
      <c r="GRC1" s="757"/>
      <c r="GRD1" s="757"/>
      <c r="GRE1" s="757"/>
      <c r="GRF1" s="757"/>
      <c r="GRG1" s="757"/>
      <c r="GRH1" s="757"/>
      <c r="GRI1" s="757"/>
      <c r="GRJ1" s="757"/>
      <c r="GRK1" s="757"/>
      <c r="GRL1" s="757"/>
      <c r="GRM1" s="757"/>
      <c r="GRN1" s="757"/>
      <c r="GRO1" s="757"/>
      <c r="GRP1" s="757"/>
      <c r="GRQ1" s="756"/>
      <c r="GRR1" s="757"/>
      <c r="GRS1" s="757"/>
      <c r="GRT1" s="757"/>
      <c r="GRU1" s="757"/>
      <c r="GRV1" s="757"/>
      <c r="GRW1" s="757"/>
      <c r="GRX1" s="757"/>
      <c r="GRY1" s="757"/>
      <c r="GRZ1" s="757"/>
      <c r="GSA1" s="757"/>
      <c r="GSB1" s="757"/>
      <c r="GSC1" s="757"/>
      <c r="GSD1" s="757"/>
      <c r="GSE1" s="757"/>
      <c r="GSF1" s="757"/>
      <c r="GSG1" s="756"/>
      <c r="GSH1" s="757"/>
      <c r="GSI1" s="757"/>
      <c r="GSJ1" s="757"/>
      <c r="GSK1" s="757"/>
      <c r="GSL1" s="757"/>
      <c r="GSM1" s="757"/>
      <c r="GSN1" s="757"/>
      <c r="GSO1" s="757"/>
      <c r="GSP1" s="757"/>
      <c r="GSQ1" s="757"/>
      <c r="GSR1" s="757"/>
      <c r="GSS1" s="757"/>
      <c r="GST1" s="757"/>
      <c r="GSU1" s="757"/>
      <c r="GSV1" s="757"/>
      <c r="GSW1" s="756"/>
      <c r="GSX1" s="757"/>
      <c r="GSY1" s="757"/>
      <c r="GSZ1" s="757"/>
      <c r="GTA1" s="757"/>
      <c r="GTB1" s="757"/>
      <c r="GTC1" s="757"/>
      <c r="GTD1" s="757"/>
      <c r="GTE1" s="757"/>
      <c r="GTF1" s="757"/>
      <c r="GTG1" s="757"/>
      <c r="GTH1" s="757"/>
      <c r="GTI1" s="757"/>
      <c r="GTJ1" s="757"/>
      <c r="GTK1" s="757"/>
      <c r="GTL1" s="757"/>
      <c r="GTM1" s="756"/>
      <c r="GTN1" s="757"/>
      <c r="GTO1" s="757"/>
      <c r="GTP1" s="757"/>
      <c r="GTQ1" s="757"/>
      <c r="GTR1" s="757"/>
      <c r="GTS1" s="757"/>
      <c r="GTT1" s="757"/>
      <c r="GTU1" s="757"/>
      <c r="GTV1" s="757"/>
      <c r="GTW1" s="757"/>
      <c r="GTX1" s="757"/>
      <c r="GTY1" s="757"/>
      <c r="GTZ1" s="757"/>
      <c r="GUA1" s="757"/>
      <c r="GUB1" s="757"/>
      <c r="GUC1" s="756"/>
      <c r="GUD1" s="757"/>
      <c r="GUE1" s="757"/>
      <c r="GUF1" s="757"/>
      <c r="GUG1" s="757"/>
      <c r="GUH1" s="757"/>
      <c r="GUI1" s="757"/>
      <c r="GUJ1" s="757"/>
      <c r="GUK1" s="757"/>
      <c r="GUL1" s="757"/>
      <c r="GUM1" s="757"/>
      <c r="GUN1" s="757"/>
      <c r="GUO1" s="757"/>
      <c r="GUP1" s="757"/>
      <c r="GUQ1" s="757"/>
      <c r="GUR1" s="757"/>
      <c r="GUS1" s="756"/>
      <c r="GUT1" s="757"/>
      <c r="GUU1" s="757"/>
      <c r="GUV1" s="757"/>
      <c r="GUW1" s="757"/>
      <c r="GUX1" s="757"/>
      <c r="GUY1" s="757"/>
      <c r="GUZ1" s="757"/>
      <c r="GVA1" s="757"/>
      <c r="GVB1" s="757"/>
      <c r="GVC1" s="757"/>
      <c r="GVD1" s="757"/>
      <c r="GVE1" s="757"/>
      <c r="GVF1" s="757"/>
      <c r="GVG1" s="757"/>
      <c r="GVH1" s="757"/>
      <c r="GVI1" s="756"/>
      <c r="GVJ1" s="757"/>
      <c r="GVK1" s="757"/>
      <c r="GVL1" s="757"/>
      <c r="GVM1" s="757"/>
      <c r="GVN1" s="757"/>
      <c r="GVO1" s="757"/>
      <c r="GVP1" s="757"/>
      <c r="GVQ1" s="757"/>
      <c r="GVR1" s="757"/>
      <c r="GVS1" s="757"/>
      <c r="GVT1" s="757"/>
      <c r="GVU1" s="757"/>
      <c r="GVV1" s="757"/>
      <c r="GVW1" s="757"/>
      <c r="GVX1" s="757"/>
      <c r="GVY1" s="756"/>
      <c r="GVZ1" s="757"/>
      <c r="GWA1" s="757"/>
      <c r="GWB1" s="757"/>
      <c r="GWC1" s="757"/>
      <c r="GWD1" s="757"/>
      <c r="GWE1" s="757"/>
      <c r="GWF1" s="757"/>
      <c r="GWG1" s="757"/>
      <c r="GWH1" s="757"/>
      <c r="GWI1" s="757"/>
      <c r="GWJ1" s="757"/>
      <c r="GWK1" s="757"/>
      <c r="GWL1" s="757"/>
      <c r="GWM1" s="757"/>
      <c r="GWN1" s="757"/>
      <c r="GWO1" s="756"/>
      <c r="GWP1" s="757"/>
      <c r="GWQ1" s="757"/>
      <c r="GWR1" s="757"/>
      <c r="GWS1" s="757"/>
      <c r="GWT1" s="757"/>
      <c r="GWU1" s="757"/>
      <c r="GWV1" s="757"/>
      <c r="GWW1" s="757"/>
      <c r="GWX1" s="757"/>
      <c r="GWY1" s="757"/>
      <c r="GWZ1" s="757"/>
      <c r="GXA1" s="757"/>
      <c r="GXB1" s="757"/>
      <c r="GXC1" s="757"/>
      <c r="GXD1" s="757"/>
      <c r="GXE1" s="756"/>
      <c r="GXF1" s="757"/>
      <c r="GXG1" s="757"/>
      <c r="GXH1" s="757"/>
      <c r="GXI1" s="757"/>
      <c r="GXJ1" s="757"/>
      <c r="GXK1" s="757"/>
      <c r="GXL1" s="757"/>
      <c r="GXM1" s="757"/>
      <c r="GXN1" s="757"/>
      <c r="GXO1" s="757"/>
      <c r="GXP1" s="757"/>
      <c r="GXQ1" s="757"/>
      <c r="GXR1" s="757"/>
      <c r="GXS1" s="757"/>
      <c r="GXT1" s="757"/>
      <c r="GXU1" s="756"/>
      <c r="GXV1" s="757"/>
      <c r="GXW1" s="757"/>
      <c r="GXX1" s="757"/>
      <c r="GXY1" s="757"/>
      <c r="GXZ1" s="757"/>
      <c r="GYA1" s="757"/>
      <c r="GYB1" s="757"/>
      <c r="GYC1" s="757"/>
      <c r="GYD1" s="757"/>
      <c r="GYE1" s="757"/>
      <c r="GYF1" s="757"/>
      <c r="GYG1" s="757"/>
      <c r="GYH1" s="757"/>
      <c r="GYI1" s="757"/>
      <c r="GYJ1" s="757"/>
      <c r="GYK1" s="756"/>
      <c r="GYL1" s="757"/>
      <c r="GYM1" s="757"/>
      <c r="GYN1" s="757"/>
      <c r="GYO1" s="757"/>
      <c r="GYP1" s="757"/>
      <c r="GYQ1" s="757"/>
      <c r="GYR1" s="757"/>
      <c r="GYS1" s="757"/>
      <c r="GYT1" s="757"/>
      <c r="GYU1" s="757"/>
      <c r="GYV1" s="757"/>
      <c r="GYW1" s="757"/>
      <c r="GYX1" s="757"/>
      <c r="GYY1" s="757"/>
      <c r="GYZ1" s="757"/>
      <c r="GZA1" s="756"/>
      <c r="GZB1" s="757"/>
      <c r="GZC1" s="757"/>
      <c r="GZD1" s="757"/>
      <c r="GZE1" s="757"/>
      <c r="GZF1" s="757"/>
      <c r="GZG1" s="757"/>
      <c r="GZH1" s="757"/>
      <c r="GZI1" s="757"/>
      <c r="GZJ1" s="757"/>
      <c r="GZK1" s="757"/>
      <c r="GZL1" s="757"/>
      <c r="GZM1" s="757"/>
      <c r="GZN1" s="757"/>
      <c r="GZO1" s="757"/>
      <c r="GZP1" s="757"/>
      <c r="GZQ1" s="756"/>
      <c r="GZR1" s="757"/>
      <c r="GZS1" s="757"/>
      <c r="GZT1" s="757"/>
      <c r="GZU1" s="757"/>
      <c r="GZV1" s="757"/>
      <c r="GZW1" s="757"/>
      <c r="GZX1" s="757"/>
      <c r="GZY1" s="757"/>
      <c r="GZZ1" s="757"/>
      <c r="HAA1" s="757"/>
      <c r="HAB1" s="757"/>
      <c r="HAC1" s="757"/>
      <c r="HAD1" s="757"/>
      <c r="HAE1" s="757"/>
      <c r="HAF1" s="757"/>
      <c r="HAG1" s="756"/>
      <c r="HAH1" s="757"/>
      <c r="HAI1" s="757"/>
      <c r="HAJ1" s="757"/>
      <c r="HAK1" s="757"/>
      <c r="HAL1" s="757"/>
      <c r="HAM1" s="757"/>
      <c r="HAN1" s="757"/>
      <c r="HAO1" s="757"/>
      <c r="HAP1" s="757"/>
      <c r="HAQ1" s="757"/>
      <c r="HAR1" s="757"/>
      <c r="HAS1" s="757"/>
      <c r="HAT1" s="757"/>
      <c r="HAU1" s="757"/>
      <c r="HAV1" s="757"/>
      <c r="HAW1" s="756"/>
      <c r="HAX1" s="757"/>
      <c r="HAY1" s="757"/>
      <c r="HAZ1" s="757"/>
      <c r="HBA1" s="757"/>
      <c r="HBB1" s="757"/>
      <c r="HBC1" s="757"/>
      <c r="HBD1" s="757"/>
      <c r="HBE1" s="757"/>
      <c r="HBF1" s="757"/>
      <c r="HBG1" s="757"/>
      <c r="HBH1" s="757"/>
      <c r="HBI1" s="757"/>
      <c r="HBJ1" s="757"/>
      <c r="HBK1" s="757"/>
      <c r="HBL1" s="757"/>
      <c r="HBM1" s="756"/>
      <c r="HBN1" s="757"/>
      <c r="HBO1" s="757"/>
      <c r="HBP1" s="757"/>
      <c r="HBQ1" s="757"/>
      <c r="HBR1" s="757"/>
      <c r="HBS1" s="757"/>
      <c r="HBT1" s="757"/>
      <c r="HBU1" s="757"/>
      <c r="HBV1" s="757"/>
      <c r="HBW1" s="757"/>
      <c r="HBX1" s="757"/>
      <c r="HBY1" s="757"/>
      <c r="HBZ1" s="757"/>
      <c r="HCA1" s="757"/>
      <c r="HCB1" s="757"/>
      <c r="HCC1" s="756"/>
      <c r="HCD1" s="757"/>
      <c r="HCE1" s="757"/>
      <c r="HCF1" s="757"/>
      <c r="HCG1" s="757"/>
      <c r="HCH1" s="757"/>
      <c r="HCI1" s="757"/>
      <c r="HCJ1" s="757"/>
      <c r="HCK1" s="757"/>
      <c r="HCL1" s="757"/>
      <c r="HCM1" s="757"/>
      <c r="HCN1" s="757"/>
      <c r="HCO1" s="757"/>
      <c r="HCP1" s="757"/>
      <c r="HCQ1" s="757"/>
      <c r="HCR1" s="757"/>
      <c r="HCS1" s="756"/>
      <c r="HCT1" s="757"/>
      <c r="HCU1" s="757"/>
      <c r="HCV1" s="757"/>
      <c r="HCW1" s="757"/>
      <c r="HCX1" s="757"/>
      <c r="HCY1" s="757"/>
      <c r="HCZ1" s="757"/>
      <c r="HDA1" s="757"/>
      <c r="HDB1" s="757"/>
      <c r="HDC1" s="757"/>
      <c r="HDD1" s="757"/>
      <c r="HDE1" s="757"/>
      <c r="HDF1" s="757"/>
      <c r="HDG1" s="757"/>
      <c r="HDH1" s="757"/>
      <c r="HDI1" s="756"/>
      <c r="HDJ1" s="757"/>
      <c r="HDK1" s="757"/>
      <c r="HDL1" s="757"/>
      <c r="HDM1" s="757"/>
      <c r="HDN1" s="757"/>
      <c r="HDO1" s="757"/>
      <c r="HDP1" s="757"/>
      <c r="HDQ1" s="757"/>
      <c r="HDR1" s="757"/>
      <c r="HDS1" s="757"/>
      <c r="HDT1" s="757"/>
      <c r="HDU1" s="757"/>
      <c r="HDV1" s="757"/>
      <c r="HDW1" s="757"/>
      <c r="HDX1" s="757"/>
      <c r="HDY1" s="756"/>
      <c r="HDZ1" s="757"/>
      <c r="HEA1" s="757"/>
      <c r="HEB1" s="757"/>
      <c r="HEC1" s="757"/>
      <c r="HED1" s="757"/>
      <c r="HEE1" s="757"/>
      <c r="HEF1" s="757"/>
      <c r="HEG1" s="757"/>
      <c r="HEH1" s="757"/>
      <c r="HEI1" s="757"/>
      <c r="HEJ1" s="757"/>
      <c r="HEK1" s="757"/>
      <c r="HEL1" s="757"/>
      <c r="HEM1" s="757"/>
      <c r="HEN1" s="757"/>
      <c r="HEO1" s="756"/>
      <c r="HEP1" s="757"/>
      <c r="HEQ1" s="757"/>
      <c r="HER1" s="757"/>
      <c r="HES1" s="757"/>
      <c r="HET1" s="757"/>
      <c r="HEU1" s="757"/>
      <c r="HEV1" s="757"/>
      <c r="HEW1" s="757"/>
      <c r="HEX1" s="757"/>
      <c r="HEY1" s="757"/>
      <c r="HEZ1" s="757"/>
      <c r="HFA1" s="757"/>
      <c r="HFB1" s="757"/>
      <c r="HFC1" s="757"/>
      <c r="HFD1" s="757"/>
      <c r="HFE1" s="756"/>
      <c r="HFF1" s="757"/>
      <c r="HFG1" s="757"/>
      <c r="HFH1" s="757"/>
      <c r="HFI1" s="757"/>
      <c r="HFJ1" s="757"/>
      <c r="HFK1" s="757"/>
      <c r="HFL1" s="757"/>
      <c r="HFM1" s="757"/>
      <c r="HFN1" s="757"/>
      <c r="HFO1" s="757"/>
      <c r="HFP1" s="757"/>
      <c r="HFQ1" s="757"/>
      <c r="HFR1" s="757"/>
      <c r="HFS1" s="757"/>
      <c r="HFT1" s="757"/>
      <c r="HFU1" s="756"/>
      <c r="HFV1" s="757"/>
      <c r="HFW1" s="757"/>
      <c r="HFX1" s="757"/>
      <c r="HFY1" s="757"/>
      <c r="HFZ1" s="757"/>
      <c r="HGA1" s="757"/>
      <c r="HGB1" s="757"/>
      <c r="HGC1" s="757"/>
      <c r="HGD1" s="757"/>
      <c r="HGE1" s="757"/>
      <c r="HGF1" s="757"/>
      <c r="HGG1" s="757"/>
      <c r="HGH1" s="757"/>
      <c r="HGI1" s="757"/>
      <c r="HGJ1" s="757"/>
      <c r="HGK1" s="756"/>
      <c r="HGL1" s="757"/>
      <c r="HGM1" s="757"/>
      <c r="HGN1" s="757"/>
      <c r="HGO1" s="757"/>
      <c r="HGP1" s="757"/>
      <c r="HGQ1" s="757"/>
      <c r="HGR1" s="757"/>
      <c r="HGS1" s="757"/>
      <c r="HGT1" s="757"/>
      <c r="HGU1" s="757"/>
      <c r="HGV1" s="757"/>
      <c r="HGW1" s="757"/>
      <c r="HGX1" s="757"/>
      <c r="HGY1" s="757"/>
      <c r="HGZ1" s="757"/>
      <c r="HHA1" s="756"/>
      <c r="HHB1" s="757"/>
      <c r="HHC1" s="757"/>
      <c r="HHD1" s="757"/>
      <c r="HHE1" s="757"/>
      <c r="HHF1" s="757"/>
      <c r="HHG1" s="757"/>
      <c r="HHH1" s="757"/>
      <c r="HHI1" s="757"/>
      <c r="HHJ1" s="757"/>
      <c r="HHK1" s="757"/>
      <c r="HHL1" s="757"/>
      <c r="HHM1" s="757"/>
      <c r="HHN1" s="757"/>
      <c r="HHO1" s="757"/>
      <c r="HHP1" s="757"/>
      <c r="HHQ1" s="756"/>
      <c r="HHR1" s="757"/>
      <c r="HHS1" s="757"/>
      <c r="HHT1" s="757"/>
      <c r="HHU1" s="757"/>
      <c r="HHV1" s="757"/>
      <c r="HHW1" s="757"/>
      <c r="HHX1" s="757"/>
      <c r="HHY1" s="757"/>
      <c r="HHZ1" s="757"/>
      <c r="HIA1" s="757"/>
      <c r="HIB1" s="757"/>
      <c r="HIC1" s="757"/>
      <c r="HID1" s="757"/>
      <c r="HIE1" s="757"/>
      <c r="HIF1" s="757"/>
      <c r="HIG1" s="756"/>
      <c r="HIH1" s="757"/>
      <c r="HII1" s="757"/>
      <c r="HIJ1" s="757"/>
      <c r="HIK1" s="757"/>
      <c r="HIL1" s="757"/>
      <c r="HIM1" s="757"/>
      <c r="HIN1" s="757"/>
      <c r="HIO1" s="757"/>
      <c r="HIP1" s="757"/>
      <c r="HIQ1" s="757"/>
      <c r="HIR1" s="757"/>
      <c r="HIS1" s="757"/>
      <c r="HIT1" s="757"/>
      <c r="HIU1" s="757"/>
      <c r="HIV1" s="757"/>
      <c r="HIW1" s="756"/>
      <c r="HIX1" s="757"/>
      <c r="HIY1" s="757"/>
      <c r="HIZ1" s="757"/>
      <c r="HJA1" s="757"/>
      <c r="HJB1" s="757"/>
      <c r="HJC1" s="757"/>
      <c r="HJD1" s="757"/>
      <c r="HJE1" s="757"/>
      <c r="HJF1" s="757"/>
      <c r="HJG1" s="757"/>
      <c r="HJH1" s="757"/>
      <c r="HJI1" s="757"/>
      <c r="HJJ1" s="757"/>
      <c r="HJK1" s="757"/>
      <c r="HJL1" s="757"/>
      <c r="HJM1" s="756"/>
      <c r="HJN1" s="757"/>
      <c r="HJO1" s="757"/>
      <c r="HJP1" s="757"/>
      <c r="HJQ1" s="757"/>
      <c r="HJR1" s="757"/>
      <c r="HJS1" s="757"/>
      <c r="HJT1" s="757"/>
      <c r="HJU1" s="757"/>
      <c r="HJV1" s="757"/>
      <c r="HJW1" s="757"/>
      <c r="HJX1" s="757"/>
      <c r="HJY1" s="757"/>
      <c r="HJZ1" s="757"/>
      <c r="HKA1" s="757"/>
      <c r="HKB1" s="757"/>
      <c r="HKC1" s="756"/>
      <c r="HKD1" s="757"/>
      <c r="HKE1" s="757"/>
      <c r="HKF1" s="757"/>
      <c r="HKG1" s="757"/>
      <c r="HKH1" s="757"/>
      <c r="HKI1" s="757"/>
      <c r="HKJ1" s="757"/>
      <c r="HKK1" s="757"/>
      <c r="HKL1" s="757"/>
      <c r="HKM1" s="757"/>
      <c r="HKN1" s="757"/>
      <c r="HKO1" s="757"/>
      <c r="HKP1" s="757"/>
      <c r="HKQ1" s="757"/>
      <c r="HKR1" s="757"/>
      <c r="HKS1" s="756"/>
      <c r="HKT1" s="757"/>
      <c r="HKU1" s="757"/>
      <c r="HKV1" s="757"/>
      <c r="HKW1" s="757"/>
      <c r="HKX1" s="757"/>
      <c r="HKY1" s="757"/>
      <c r="HKZ1" s="757"/>
      <c r="HLA1" s="757"/>
      <c r="HLB1" s="757"/>
      <c r="HLC1" s="757"/>
      <c r="HLD1" s="757"/>
      <c r="HLE1" s="757"/>
      <c r="HLF1" s="757"/>
      <c r="HLG1" s="757"/>
      <c r="HLH1" s="757"/>
      <c r="HLI1" s="756"/>
      <c r="HLJ1" s="757"/>
      <c r="HLK1" s="757"/>
      <c r="HLL1" s="757"/>
      <c r="HLM1" s="757"/>
      <c r="HLN1" s="757"/>
      <c r="HLO1" s="757"/>
      <c r="HLP1" s="757"/>
      <c r="HLQ1" s="757"/>
      <c r="HLR1" s="757"/>
      <c r="HLS1" s="757"/>
      <c r="HLT1" s="757"/>
      <c r="HLU1" s="757"/>
      <c r="HLV1" s="757"/>
      <c r="HLW1" s="757"/>
      <c r="HLX1" s="757"/>
      <c r="HLY1" s="756"/>
      <c r="HLZ1" s="757"/>
      <c r="HMA1" s="757"/>
      <c r="HMB1" s="757"/>
      <c r="HMC1" s="757"/>
      <c r="HMD1" s="757"/>
      <c r="HME1" s="757"/>
      <c r="HMF1" s="757"/>
      <c r="HMG1" s="757"/>
      <c r="HMH1" s="757"/>
      <c r="HMI1" s="757"/>
      <c r="HMJ1" s="757"/>
      <c r="HMK1" s="757"/>
      <c r="HML1" s="757"/>
      <c r="HMM1" s="757"/>
      <c r="HMN1" s="757"/>
      <c r="HMO1" s="756"/>
      <c r="HMP1" s="757"/>
      <c r="HMQ1" s="757"/>
      <c r="HMR1" s="757"/>
      <c r="HMS1" s="757"/>
      <c r="HMT1" s="757"/>
      <c r="HMU1" s="757"/>
      <c r="HMV1" s="757"/>
      <c r="HMW1" s="757"/>
      <c r="HMX1" s="757"/>
      <c r="HMY1" s="757"/>
      <c r="HMZ1" s="757"/>
      <c r="HNA1" s="757"/>
      <c r="HNB1" s="757"/>
      <c r="HNC1" s="757"/>
      <c r="HND1" s="757"/>
      <c r="HNE1" s="756"/>
      <c r="HNF1" s="757"/>
      <c r="HNG1" s="757"/>
      <c r="HNH1" s="757"/>
      <c r="HNI1" s="757"/>
      <c r="HNJ1" s="757"/>
      <c r="HNK1" s="757"/>
      <c r="HNL1" s="757"/>
      <c r="HNM1" s="757"/>
      <c r="HNN1" s="757"/>
      <c r="HNO1" s="757"/>
      <c r="HNP1" s="757"/>
      <c r="HNQ1" s="757"/>
      <c r="HNR1" s="757"/>
      <c r="HNS1" s="757"/>
      <c r="HNT1" s="757"/>
      <c r="HNU1" s="756"/>
      <c r="HNV1" s="757"/>
      <c r="HNW1" s="757"/>
      <c r="HNX1" s="757"/>
      <c r="HNY1" s="757"/>
      <c r="HNZ1" s="757"/>
      <c r="HOA1" s="757"/>
      <c r="HOB1" s="757"/>
      <c r="HOC1" s="757"/>
      <c r="HOD1" s="757"/>
      <c r="HOE1" s="757"/>
      <c r="HOF1" s="757"/>
      <c r="HOG1" s="757"/>
      <c r="HOH1" s="757"/>
      <c r="HOI1" s="757"/>
      <c r="HOJ1" s="757"/>
      <c r="HOK1" s="756"/>
      <c r="HOL1" s="757"/>
      <c r="HOM1" s="757"/>
      <c r="HON1" s="757"/>
      <c r="HOO1" s="757"/>
      <c r="HOP1" s="757"/>
      <c r="HOQ1" s="757"/>
      <c r="HOR1" s="757"/>
      <c r="HOS1" s="757"/>
      <c r="HOT1" s="757"/>
      <c r="HOU1" s="757"/>
      <c r="HOV1" s="757"/>
      <c r="HOW1" s="757"/>
      <c r="HOX1" s="757"/>
      <c r="HOY1" s="757"/>
      <c r="HOZ1" s="757"/>
      <c r="HPA1" s="756"/>
      <c r="HPB1" s="757"/>
      <c r="HPC1" s="757"/>
      <c r="HPD1" s="757"/>
      <c r="HPE1" s="757"/>
      <c r="HPF1" s="757"/>
      <c r="HPG1" s="757"/>
      <c r="HPH1" s="757"/>
      <c r="HPI1" s="757"/>
      <c r="HPJ1" s="757"/>
      <c r="HPK1" s="757"/>
      <c r="HPL1" s="757"/>
      <c r="HPM1" s="757"/>
      <c r="HPN1" s="757"/>
      <c r="HPO1" s="757"/>
      <c r="HPP1" s="757"/>
      <c r="HPQ1" s="756"/>
      <c r="HPR1" s="757"/>
      <c r="HPS1" s="757"/>
      <c r="HPT1" s="757"/>
      <c r="HPU1" s="757"/>
      <c r="HPV1" s="757"/>
      <c r="HPW1" s="757"/>
      <c r="HPX1" s="757"/>
      <c r="HPY1" s="757"/>
      <c r="HPZ1" s="757"/>
      <c r="HQA1" s="757"/>
      <c r="HQB1" s="757"/>
      <c r="HQC1" s="757"/>
      <c r="HQD1" s="757"/>
      <c r="HQE1" s="757"/>
      <c r="HQF1" s="757"/>
      <c r="HQG1" s="756"/>
      <c r="HQH1" s="757"/>
      <c r="HQI1" s="757"/>
      <c r="HQJ1" s="757"/>
      <c r="HQK1" s="757"/>
      <c r="HQL1" s="757"/>
      <c r="HQM1" s="757"/>
      <c r="HQN1" s="757"/>
      <c r="HQO1" s="757"/>
      <c r="HQP1" s="757"/>
      <c r="HQQ1" s="757"/>
      <c r="HQR1" s="757"/>
      <c r="HQS1" s="757"/>
      <c r="HQT1" s="757"/>
      <c r="HQU1" s="757"/>
      <c r="HQV1" s="757"/>
      <c r="HQW1" s="756"/>
      <c r="HQX1" s="757"/>
      <c r="HQY1" s="757"/>
      <c r="HQZ1" s="757"/>
      <c r="HRA1" s="757"/>
      <c r="HRB1" s="757"/>
      <c r="HRC1" s="757"/>
      <c r="HRD1" s="757"/>
      <c r="HRE1" s="757"/>
      <c r="HRF1" s="757"/>
      <c r="HRG1" s="757"/>
      <c r="HRH1" s="757"/>
      <c r="HRI1" s="757"/>
      <c r="HRJ1" s="757"/>
      <c r="HRK1" s="757"/>
      <c r="HRL1" s="757"/>
      <c r="HRM1" s="756"/>
      <c r="HRN1" s="757"/>
      <c r="HRO1" s="757"/>
      <c r="HRP1" s="757"/>
      <c r="HRQ1" s="757"/>
      <c r="HRR1" s="757"/>
      <c r="HRS1" s="757"/>
      <c r="HRT1" s="757"/>
      <c r="HRU1" s="757"/>
      <c r="HRV1" s="757"/>
      <c r="HRW1" s="757"/>
      <c r="HRX1" s="757"/>
      <c r="HRY1" s="757"/>
      <c r="HRZ1" s="757"/>
      <c r="HSA1" s="757"/>
      <c r="HSB1" s="757"/>
      <c r="HSC1" s="756"/>
      <c r="HSD1" s="757"/>
      <c r="HSE1" s="757"/>
      <c r="HSF1" s="757"/>
      <c r="HSG1" s="757"/>
      <c r="HSH1" s="757"/>
      <c r="HSI1" s="757"/>
      <c r="HSJ1" s="757"/>
      <c r="HSK1" s="757"/>
      <c r="HSL1" s="757"/>
      <c r="HSM1" s="757"/>
      <c r="HSN1" s="757"/>
      <c r="HSO1" s="757"/>
      <c r="HSP1" s="757"/>
      <c r="HSQ1" s="757"/>
      <c r="HSR1" s="757"/>
      <c r="HSS1" s="756"/>
      <c r="HST1" s="757"/>
      <c r="HSU1" s="757"/>
      <c r="HSV1" s="757"/>
      <c r="HSW1" s="757"/>
      <c r="HSX1" s="757"/>
      <c r="HSY1" s="757"/>
      <c r="HSZ1" s="757"/>
      <c r="HTA1" s="757"/>
      <c r="HTB1" s="757"/>
      <c r="HTC1" s="757"/>
      <c r="HTD1" s="757"/>
      <c r="HTE1" s="757"/>
      <c r="HTF1" s="757"/>
      <c r="HTG1" s="757"/>
      <c r="HTH1" s="757"/>
      <c r="HTI1" s="756"/>
      <c r="HTJ1" s="757"/>
      <c r="HTK1" s="757"/>
      <c r="HTL1" s="757"/>
      <c r="HTM1" s="757"/>
      <c r="HTN1" s="757"/>
      <c r="HTO1" s="757"/>
      <c r="HTP1" s="757"/>
      <c r="HTQ1" s="757"/>
      <c r="HTR1" s="757"/>
      <c r="HTS1" s="757"/>
      <c r="HTT1" s="757"/>
      <c r="HTU1" s="757"/>
      <c r="HTV1" s="757"/>
      <c r="HTW1" s="757"/>
      <c r="HTX1" s="757"/>
      <c r="HTY1" s="756"/>
      <c r="HTZ1" s="757"/>
      <c r="HUA1" s="757"/>
      <c r="HUB1" s="757"/>
      <c r="HUC1" s="757"/>
      <c r="HUD1" s="757"/>
      <c r="HUE1" s="757"/>
      <c r="HUF1" s="757"/>
      <c r="HUG1" s="757"/>
      <c r="HUH1" s="757"/>
      <c r="HUI1" s="757"/>
      <c r="HUJ1" s="757"/>
      <c r="HUK1" s="757"/>
      <c r="HUL1" s="757"/>
      <c r="HUM1" s="757"/>
      <c r="HUN1" s="757"/>
      <c r="HUO1" s="756"/>
      <c r="HUP1" s="757"/>
      <c r="HUQ1" s="757"/>
      <c r="HUR1" s="757"/>
      <c r="HUS1" s="757"/>
      <c r="HUT1" s="757"/>
      <c r="HUU1" s="757"/>
      <c r="HUV1" s="757"/>
      <c r="HUW1" s="757"/>
      <c r="HUX1" s="757"/>
      <c r="HUY1" s="757"/>
      <c r="HUZ1" s="757"/>
      <c r="HVA1" s="757"/>
      <c r="HVB1" s="757"/>
      <c r="HVC1" s="757"/>
      <c r="HVD1" s="757"/>
      <c r="HVE1" s="756"/>
      <c r="HVF1" s="757"/>
      <c r="HVG1" s="757"/>
      <c r="HVH1" s="757"/>
      <c r="HVI1" s="757"/>
      <c r="HVJ1" s="757"/>
      <c r="HVK1" s="757"/>
      <c r="HVL1" s="757"/>
      <c r="HVM1" s="757"/>
      <c r="HVN1" s="757"/>
      <c r="HVO1" s="757"/>
      <c r="HVP1" s="757"/>
      <c r="HVQ1" s="757"/>
      <c r="HVR1" s="757"/>
      <c r="HVS1" s="757"/>
      <c r="HVT1" s="757"/>
      <c r="HVU1" s="756"/>
      <c r="HVV1" s="757"/>
      <c r="HVW1" s="757"/>
      <c r="HVX1" s="757"/>
      <c r="HVY1" s="757"/>
      <c r="HVZ1" s="757"/>
      <c r="HWA1" s="757"/>
      <c r="HWB1" s="757"/>
      <c r="HWC1" s="757"/>
      <c r="HWD1" s="757"/>
      <c r="HWE1" s="757"/>
      <c r="HWF1" s="757"/>
      <c r="HWG1" s="757"/>
      <c r="HWH1" s="757"/>
      <c r="HWI1" s="757"/>
      <c r="HWJ1" s="757"/>
      <c r="HWK1" s="756"/>
      <c r="HWL1" s="757"/>
      <c r="HWM1" s="757"/>
      <c r="HWN1" s="757"/>
      <c r="HWO1" s="757"/>
      <c r="HWP1" s="757"/>
      <c r="HWQ1" s="757"/>
      <c r="HWR1" s="757"/>
      <c r="HWS1" s="757"/>
      <c r="HWT1" s="757"/>
      <c r="HWU1" s="757"/>
      <c r="HWV1" s="757"/>
      <c r="HWW1" s="757"/>
      <c r="HWX1" s="757"/>
      <c r="HWY1" s="757"/>
      <c r="HWZ1" s="757"/>
      <c r="HXA1" s="756"/>
      <c r="HXB1" s="757"/>
      <c r="HXC1" s="757"/>
      <c r="HXD1" s="757"/>
      <c r="HXE1" s="757"/>
      <c r="HXF1" s="757"/>
      <c r="HXG1" s="757"/>
      <c r="HXH1" s="757"/>
      <c r="HXI1" s="757"/>
      <c r="HXJ1" s="757"/>
      <c r="HXK1" s="757"/>
      <c r="HXL1" s="757"/>
      <c r="HXM1" s="757"/>
      <c r="HXN1" s="757"/>
      <c r="HXO1" s="757"/>
      <c r="HXP1" s="757"/>
      <c r="HXQ1" s="756"/>
      <c r="HXR1" s="757"/>
      <c r="HXS1" s="757"/>
      <c r="HXT1" s="757"/>
      <c r="HXU1" s="757"/>
      <c r="HXV1" s="757"/>
      <c r="HXW1" s="757"/>
      <c r="HXX1" s="757"/>
      <c r="HXY1" s="757"/>
      <c r="HXZ1" s="757"/>
      <c r="HYA1" s="757"/>
      <c r="HYB1" s="757"/>
      <c r="HYC1" s="757"/>
      <c r="HYD1" s="757"/>
      <c r="HYE1" s="757"/>
      <c r="HYF1" s="757"/>
      <c r="HYG1" s="756"/>
      <c r="HYH1" s="757"/>
      <c r="HYI1" s="757"/>
      <c r="HYJ1" s="757"/>
      <c r="HYK1" s="757"/>
      <c r="HYL1" s="757"/>
      <c r="HYM1" s="757"/>
      <c r="HYN1" s="757"/>
      <c r="HYO1" s="757"/>
      <c r="HYP1" s="757"/>
      <c r="HYQ1" s="757"/>
      <c r="HYR1" s="757"/>
      <c r="HYS1" s="757"/>
      <c r="HYT1" s="757"/>
      <c r="HYU1" s="757"/>
      <c r="HYV1" s="757"/>
      <c r="HYW1" s="756"/>
      <c r="HYX1" s="757"/>
      <c r="HYY1" s="757"/>
      <c r="HYZ1" s="757"/>
      <c r="HZA1" s="757"/>
      <c r="HZB1" s="757"/>
      <c r="HZC1" s="757"/>
      <c r="HZD1" s="757"/>
      <c r="HZE1" s="757"/>
      <c r="HZF1" s="757"/>
      <c r="HZG1" s="757"/>
      <c r="HZH1" s="757"/>
      <c r="HZI1" s="757"/>
      <c r="HZJ1" s="757"/>
      <c r="HZK1" s="757"/>
      <c r="HZL1" s="757"/>
      <c r="HZM1" s="756"/>
      <c r="HZN1" s="757"/>
      <c r="HZO1" s="757"/>
      <c r="HZP1" s="757"/>
      <c r="HZQ1" s="757"/>
      <c r="HZR1" s="757"/>
      <c r="HZS1" s="757"/>
      <c r="HZT1" s="757"/>
      <c r="HZU1" s="757"/>
      <c r="HZV1" s="757"/>
      <c r="HZW1" s="757"/>
      <c r="HZX1" s="757"/>
      <c r="HZY1" s="757"/>
      <c r="HZZ1" s="757"/>
      <c r="IAA1" s="757"/>
      <c r="IAB1" s="757"/>
      <c r="IAC1" s="756"/>
      <c r="IAD1" s="757"/>
      <c r="IAE1" s="757"/>
      <c r="IAF1" s="757"/>
      <c r="IAG1" s="757"/>
      <c r="IAH1" s="757"/>
      <c r="IAI1" s="757"/>
      <c r="IAJ1" s="757"/>
      <c r="IAK1" s="757"/>
      <c r="IAL1" s="757"/>
      <c r="IAM1" s="757"/>
      <c r="IAN1" s="757"/>
      <c r="IAO1" s="757"/>
      <c r="IAP1" s="757"/>
      <c r="IAQ1" s="757"/>
      <c r="IAR1" s="757"/>
      <c r="IAS1" s="756"/>
      <c r="IAT1" s="757"/>
      <c r="IAU1" s="757"/>
      <c r="IAV1" s="757"/>
      <c r="IAW1" s="757"/>
      <c r="IAX1" s="757"/>
      <c r="IAY1" s="757"/>
      <c r="IAZ1" s="757"/>
      <c r="IBA1" s="757"/>
      <c r="IBB1" s="757"/>
      <c r="IBC1" s="757"/>
      <c r="IBD1" s="757"/>
      <c r="IBE1" s="757"/>
      <c r="IBF1" s="757"/>
      <c r="IBG1" s="757"/>
      <c r="IBH1" s="757"/>
      <c r="IBI1" s="756"/>
      <c r="IBJ1" s="757"/>
      <c r="IBK1" s="757"/>
      <c r="IBL1" s="757"/>
      <c r="IBM1" s="757"/>
      <c r="IBN1" s="757"/>
      <c r="IBO1" s="757"/>
      <c r="IBP1" s="757"/>
      <c r="IBQ1" s="757"/>
      <c r="IBR1" s="757"/>
      <c r="IBS1" s="757"/>
      <c r="IBT1" s="757"/>
      <c r="IBU1" s="757"/>
      <c r="IBV1" s="757"/>
      <c r="IBW1" s="757"/>
      <c r="IBX1" s="757"/>
      <c r="IBY1" s="756"/>
      <c r="IBZ1" s="757"/>
      <c r="ICA1" s="757"/>
      <c r="ICB1" s="757"/>
      <c r="ICC1" s="757"/>
      <c r="ICD1" s="757"/>
      <c r="ICE1" s="757"/>
      <c r="ICF1" s="757"/>
      <c r="ICG1" s="757"/>
      <c r="ICH1" s="757"/>
      <c r="ICI1" s="757"/>
      <c r="ICJ1" s="757"/>
      <c r="ICK1" s="757"/>
      <c r="ICL1" s="757"/>
      <c r="ICM1" s="757"/>
      <c r="ICN1" s="757"/>
      <c r="ICO1" s="756"/>
      <c r="ICP1" s="757"/>
      <c r="ICQ1" s="757"/>
      <c r="ICR1" s="757"/>
      <c r="ICS1" s="757"/>
      <c r="ICT1" s="757"/>
      <c r="ICU1" s="757"/>
      <c r="ICV1" s="757"/>
      <c r="ICW1" s="757"/>
      <c r="ICX1" s="757"/>
      <c r="ICY1" s="757"/>
      <c r="ICZ1" s="757"/>
      <c r="IDA1" s="757"/>
      <c r="IDB1" s="757"/>
      <c r="IDC1" s="757"/>
      <c r="IDD1" s="757"/>
      <c r="IDE1" s="756"/>
      <c r="IDF1" s="757"/>
      <c r="IDG1" s="757"/>
      <c r="IDH1" s="757"/>
      <c r="IDI1" s="757"/>
      <c r="IDJ1" s="757"/>
      <c r="IDK1" s="757"/>
      <c r="IDL1" s="757"/>
      <c r="IDM1" s="757"/>
      <c r="IDN1" s="757"/>
      <c r="IDO1" s="757"/>
      <c r="IDP1" s="757"/>
      <c r="IDQ1" s="757"/>
      <c r="IDR1" s="757"/>
      <c r="IDS1" s="757"/>
      <c r="IDT1" s="757"/>
      <c r="IDU1" s="756"/>
      <c r="IDV1" s="757"/>
      <c r="IDW1" s="757"/>
      <c r="IDX1" s="757"/>
      <c r="IDY1" s="757"/>
      <c r="IDZ1" s="757"/>
      <c r="IEA1" s="757"/>
      <c r="IEB1" s="757"/>
      <c r="IEC1" s="757"/>
      <c r="IED1" s="757"/>
      <c r="IEE1" s="757"/>
      <c r="IEF1" s="757"/>
      <c r="IEG1" s="757"/>
      <c r="IEH1" s="757"/>
      <c r="IEI1" s="757"/>
      <c r="IEJ1" s="757"/>
      <c r="IEK1" s="756"/>
      <c r="IEL1" s="757"/>
      <c r="IEM1" s="757"/>
      <c r="IEN1" s="757"/>
      <c r="IEO1" s="757"/>
      <c r="IEP1" s="757"/>
      <c r="IEQ1" s="757"/>
      <c r="IER1" s="757"/>
      <c r="IES1" s="757"/>
      <c r="IET1" s="757"/>
      <c r="IEU1" s="757"/>
      <c r="IEV1" s="757"/>
      <c r="IEW1" s="757"/>
      <c r="IEX1" s="757"/>
      <c r="IEY1" s="757"/>
      <c r="IEZ1" s="757"/>
      <c r="IFA1" s="756"/>
      <c r="IFB1" s="757"/>
      <c r="IFC1" s="757"/>
      <c r="IFD1" s="757"/>
      <c r="IFE1" s="757"/>
      <c r="IFF1" s="757"/>
      <c r="IFG1" s="757"/>
      <c r="IFH1" s="757"/>
      <c r="IFI1" s="757"/>
      <c r="IFJ1" s="757"/>
      <c r="IFK1" s="757"/>
      <c r="IFL1" s="757"/>
      <c r="IFM1" s="757"/>
      <c r="IFN1" s="757"/>
      <c r="IFO1" s="757"/>
      <c r="IFP1" s="757"/>
      <c r="IFQ1" s="756"/>
      <c r="IFR1" s="757"/>
      <c r="IFS1" s="757"/>
      <c r="IFT1" s="757"/>
      <c r="IFU1" s="757"/>
      <c r="IFV1" s="757"/>
      <c r="IFW1" s="757"/>
      <c r="IFX1" s="757"/>
      <c r="IFY1" s="757"/>
      <c r="IFZ1" s="757"/>
      <c r="IGA1" s="757"/>
      <c r="IGB1" s="757"/>
      <c r="IGC1" s="757"/>
      <c r="IGD1" s="757"/>
      <c r="IGE1" s="757"/>
      <c r="IGF1" s="757"/>
      <c r="IGG1" s="756"/>
      <c r="IGH1" s="757"/>
      <c r="IGI1" s="757"/>
      <c r="IGJ1" s="757"/>
      <c r="IGK1" s="757"/>
      <c r="IGL1" s="757"/>
      <c r="IGM1" s="757"/>
      <c r="IGN1" s="757"/>
      <c r="IGO1" s="757"/>
      <c r="IGP1" s="757"/>
      <c r="IGQ1" s="757"/>
      <c r="IGR1" s="757"/>
      <c r="IGS1" s="757"/>
      <c r="IGT1" s="757"/>
      <c r="IGU1" s="757"/>
      <c r="IGV1" s="757"/>
      <c r="IGW1" s="756"/>
      <c r="IGX1" s="757"/>
      <c r="IGY1" s="757"/>
      <c r="IGZ1" s="757"/>
      <c r="IHA1" s="757"/>
      <c r="IHB1" s="757"/>
      <c r="IHC1" s="757"/>
      <c r="IHD1" s="757"/>
      <c r="IHE1" s="757"/>
      <c r="IHF1" s="757"/>
      <c r="IHG1" s="757"/>
      <c r="IHH1" s="757"/>
      <c r="IHI1" s="757"/>
      <c r="IHJ1" s="757"/>
      <c r="IHK1" s="757"/>
      <c r="IHL1" s="757"/>
      <c r="IHM1" s="756"/>
      <c r="IHN1" s="757"/>
      <c r="IHO1" s="757"/>
      <c r="IHP1" s="757"/>
      <c r="IHQ1" s="757"/>
      <c r="IHR1" s="757"/>
      <c r="IHS1" s="757"/>
      <c r="IHT1" s="757"/>
      <c r="IHU1" s="757"/>
      <c r="IHV1" s="757"/>
      <c r="IHW1" s="757"/>
      <c r="IHX1" s="757"/>
      <c r="IHY1" s="757"/>
      <c r="IHZ1" s="757"/>
      <c r="IIA1" s="757"/>
      <c r="IIB1" s="757"/>
      <c r="IIC1" s="756"/>
      <c r="IID1" s="757"/>
      <c r="IIE1" s="757"/>
      <c r="IIF1" s="757"/>
      <c r="IIG1" s="757"/>
      <c r="IIH1" s="757"/>
      <c r="III1" s="757"/>
      <c r="IIJ1" s="757"/>
      <c r="IIK1" s="757"/>
      <c r="IIL1" s="757"/>
      <c r="IIM1" s="757"/>
      <c r="IIN1" s="757"/>
      <c r="IIO1" s="757"/>
      <c r="IIP1" s="757"/>
      <c r="IIQ1" s="757"/>
      <c r="IIR1" s="757"/>
      <c r="IIS1" s="756"/>
      <c r="IIT1" s="757"/>
      <c r="IIU1" s="757"/>
      <c r="IIV1" s="757"/>
      <c r="IIW1" s="757"/>
      <c r="IIX1" s="757"/>
      <c r="IIY1" s="757"/>
      <c r="IIZ1" s="757"/>
      <c r="IJA1" s="757"/>
      <c r="IJB1" s="757"/>
      <c r="IJC1" s="757"/>
      <c r="IJD1" s="757"/>
      <c r="IJE1" s="757"/>
      <c r="IJF1" s="757"/>
      <c r="IJG1" s="757"/>
      <c r="IJH1" s="757"/>
      <c r="IJI1" s="756"/>
      <c r="IJJ1" s="757"/>
      <c r="IJK1" s="757"/>
      <c r="IJL1" s="757"/>
      <c r="IJM1" s="757"/>
      <c r="IJN1" s="757"/>
      <c r="IJO1" s="757"/>
      <c r="IJP1" s="757"/>
      <c r="IJQ1" s="757"/>
      <c r="IJR1" s="757"/>
      <c r="IJS1" s="757"/>
      <c r="IJT1" s="757"/>
      <c r="IJU1" s="757"/>
      <c r="IJV1" s="757"/>
      <c r="IJW1" s="757"/>
      <c r="IJX1" s="757"/>
      <c r="IJY1" s="756"/>
      <c r="IJZ1" s="757"/>
      <c r="IKA1" s="757"/>
      <c r="IKB1" s="757"/>
      <c r="IKC1" s="757"/>
      <c r="IKD1" s="757"/>
      <c r="IKE1" s="757"/>
      <c r="IKF1" s="757"/>
      <c r="IKG1" s="757"/>
      <c r="IKH1" s="757"/>
      <c r="IKI1" s="757"/>
      <c r="IKJ1" s="757"/>
      <c r="IKK1" s="757"/>
      <c r="IKL1" s="757"/>
      <c r="IKM1" s="757"/>
      <c r="IKN1" s="757"/>
      <c r="IKO1" s="756"/>
      <c r="IKP1" s="757"/>
      <c r="IKQ1" s="757"/>
      <c r="IKR1" s="757"/>
      <c r="IKS1" s="757"/>
      <c r="IKT1" s="757"/>
      <c r="IKU1" s="757"/>
      <c r="IKV1" s="757"/>
      <c r="IKW1" s="757"/>
      <c r="IKX1" s="757"/>
      <c r="IKY1" s="757"/>
      <c r="IKZ1" s="757"/>
      <c r="ILA1" s="757"/>
      <c r="ILB1" s="757"/>
      <c r="ILC1" s="757"/>
      <c r="ILD1" s="757"/>
      <c r="ILE1" s="756"/>
      <c r="ILF1" s="757"/>
      <c r="ILG1" s="757"/>
      <c r="ILH1" s="757"/>
      <c r="ILI1" s="757"/>
      <c r="ILJ1" s="757"/>
      <c r="ILK1" s="757"/>
      <c r="ILL1" s="757"/>
      <c r="ILM1" s="757"/>
      <c r="ILN1" s="757"/>
      <c r="ILO1" s="757"/>
      <c r="ILP1" s="757"/>
      <c r="ILQ1" s="757"/>
      <c r="ILR1" s="757"/>
      <c r="ILS1" s="757"/>
      <c r="ILT1" s="757"/>
      <c r="ILU1" s="756"/>
      <c r="ILV1" s="757"/>
      <c r="ILW1" s="757"/>
      <c r="ILX1" s="757"/>
      <c r="ILY1" s="757"/>
      <c r="ILZ1" s="757"/>
      <c r="IMA1" s="757"/>
      <c r="IMB1" s="757"/>
      <c r="IMC1" s="757"/>
      <c r="IMD1" s="757"/>
      <c r="IME1" s="757"/>
      <c r="IMF1" s="757"/>
      <c r="IMG1" s="757"/>
      <c r="IMH1" s="757"/>
      <c r="IMI1" s="757"/>
      <c r="IMJ1" s="757"/>
      <c r="IMK1" s="756"/>
      <c r="IML1" s="757"/>
      <c r="IMM1" s="757"/>
      <c r="IMN1" s="757"/>
      <c r="IMO1" s="757"/>
      <c r="IMP1" s="757"/>
      <c r="IMQ1" s="757"/>
      <c r="IMR1" s="757"/>
      <c r="IMS1" s="757"/>
      <c r="IMT1" s="757"/>
      <c r="IMU1" s="757"/>
      <c r="IMV1" s="757"/>
      <c r="IMW1" s="757"/>
      <c r="IMX1" s="757"/>
      <c r="IMY1" s="757"/>
      <c r="IMZ1" s="757"/>
      <c r="INA1" s="756"/>
      <c r="INB1" s="757"/>
      <c r="INC1" s="757"/>
      <c r="IND1" s="757"/>
      <c r="INE1" s="757"/>
      <c r="INF1" s="757"/>
      <c r="ING1" s="757"/>
      <c r="INH1" s="757"/>
      <c r="INI1" s="757"/>
      <c r="INJ1" s="757"/>
      <c r="INK1" s="757"/>
      <c r="INL1" s="757"/>
      <c r="INM1" s="757"/>
      <c r="INN1" s="757"/>
      <c r="INO1" s="757"/>
      <c r="INP1" s="757"/>
      <c r="INQ1" s="756"/>
      <c r="INR1" s="757"/>
      <c r="INS1" s="757"/>
      <c r="INT1" s="757"/>
      <c r="INU1" s="757"/>
      <c r="INV1" s="757"/>
      <c r="INW1" s="757"/>
      <c r="INX1" s="757"/>
      <c r="INY1" s="757"/>
      <c r="INZ1" s="757"/>
      <c r="IOA1" s="757"/>
      <c r="IOB1" s="757"/>
      <c r="IOC1" s="757"/>
      <c r="IOD1" s="757"/>
      <c r="IOE1" s="757"/>
      <c r="IOF1" s="757"/>
      <c r="IOG1" s="756"/>
      <c r="IOH1" s="757"/>
      <c r="IOI1" s="757"/>
      <c r="IOJ1" s="757"/>
      <c r="IOK1" s="757"/>
      <c r="IOL1" s="757"/>
      <c r="IOM1" s="757"/>
      <c r="ION1" s="757"/>
      <c r="IOO1" s="757"/>
      <c r="IOP1" s="757"/>
      <c r="IOQ1" s="757"/>
      <c r="IOR1" s="757"/>
      <c r="IOS1" s="757"/>
      <c r="IOT1" s="757"/>
      <c r="IOU1" s="757"/>
      <c r="IOV1" s="757"/>
      <c r="IOW1" s="756"/>
      <c r="IOX1" s="757"/>
      <c r="IOY1" s="757"/>
      <c r="IOZ1" s="757"/>
      <c r="IPA1" s="757"/>
      <c r="IPB1" s="757"/>
      <c r="IPC1" s="757"/>
      <c r="IPD1" s="757"/>
      <c r="IPE1" s="757"/>
      <c r="IPF1" s="757"/>
      <c r="IPG1" s="757"/>
      <c r="IPH1" s="757"/>
      <c r="IPI1" s="757"/>
      <c r="IPJ1" s="757"/>
      <c r="IPK1" s="757"/>
      <c r="IPL1" s="757"/>
      <c r="IPM1" s="756"/>
      <c r="IPN1" s="757"/>
      <c r="IPO1" s="757"/>
      <c r="IPP1" s="757"/>
      <c r="IPQ1" s="757"/>
      <c r="IPR1" s="757"/>
      <c r="IPS1" s="757"/>
      <c r="IPT1" s="757"/>
      <c r="IPU1" s="757"/>
      <c r="IPV1" s="757"/>
      <c r="IPW1" s="757"/>
      <c r="IPX1" s="757"/>
      <c r="IPY1" s="757"/>
      <c r="IPZ1" s="757"/>
      <c r="IQA1" s="757"/>
      <c r="IQB1" s="757"/>
      <c r="IQC1" s="756"/>
      <c r="IQD1" s="757"/>
      <c r="IQE1" s="757"/>
      <c r="IQF1" s="757"/>
      <c r="IQG1" s="757"/>
      <c r="IQH1" s="757"/>
      <c r="IQI1" s="757"/>
      <c r="IQJ1" s="757"/>
      <c r="IQK1" s="757"/>
      <c r="IQL1" s="757"/>
      <c r="IQM1" s="757"/>
      <c r="IQN1" s="757"/>
      <c r="IQO1" s="757"/>
      <c r="IQP1" s="757"/>
      <c r="IQQ1" s="757"/>
      <c r="IQR1" s="757"/>
      <c r="IQS1" s="756"/>
      <c r="IQT1" s="757"/>
      <c r="IQU1" s="757"/>
      <c r="IQV1" s="757"/>
      <c r="IQW1" s="757"/>
      <c r="IQX1" s="757"/>
      <c r="IQY1" s="757"/>
      <c r="IQZ1" s="757"/>
      <c r="IRA1" s="757"/>
      <c r="IRB1" s="757"/>
      <c r="IRC1" s="757"/>
      <c r="IRD1" s="757"/>
      <c r="IRE1" s="757"/>
      <c r="IRF1" s="757"/>
      <c r="IRG1" s="757"/>
      <c r="IRH1" s="757"/>
      <c r="IRI1" s="756"/>
      <c r="IRJ1" s="757"/>
      <c r="IRK1" s="757"/>
      <c r="IRL1" s="757"/>
      <c r="IRM1" s="757"/>
      <c r="IRN1" s="757"/>
      <c r="IRO1" s="757"/>
      <c r="IRP1" s="757"/>
      <c r="IRQ1" s="757"/>
      <c r="IRR1" s="757"/>
      <c r="IRS1" s="757"/>
      <c r="IRT1" s="757"/>
      <c r="IRU1" s="757"/>
      <c r="IRV1" s="757"/>
      <c r="IRW1" s="757"/>
      <c r="IRX1" s="757"/>
      <c r="IRY1" s="756"/>
      <c r="IRZ1" s="757"/>
      <c r="ISA1" s="757"/>
      <c r="ISB1" s="757"/>
      <c r="ISC1" s="757"/>
      <c r="ISD1" s="757"/>
      <c r="ISE1" s="757"/>
      <c r="ISF1" s="757"/>
      <c r="ISG1" s="757"/>
      <c r="ISH1" s="757"/>
      <c r="ISI1" s="757"/>
      <c r="ISJ1" s="757"/>
      <c r="ISK1" s="757"/>
      <c r="ISL1" s="757"/>
      <c r="ISM1" s="757"/>
      <c r="ISN1" s="757"/>
      <c r="ISO1" s="756"/>
      <c r="ISP1" s="757"/>
      <c r="ISQ1" s="757"/>
      <c r="ISR1" s="757"/>
      <c r="ISS1" s="757"/>
      <c r="IST1" s="757"/>
      <c r="ISU1" s="757"/>
      <c r="ISV1" s="757"/>
      <c r="ISW1" s="757"/>
      <c r="ISX1" s="757"/>
      <c r="ISY1" s="757"/>
      <c r="ISZ1" s="757"/>
      <c r="ITA1" s="757"/>
      <c r="ITB1" s="757"/>
      <c r="ITC1" s="757"/>
      <c r="ITD1" s="757"/>
      <c r="ITE1" s="756"/>
      <c r="ITF1" s="757"/>
      <c r="ITG1" s="757"/>
      <c r="ITH1" s="757"/>
      <c r="ITI1" s="757"/>
      <c r="ITJ1" s="757"/>
      <c r="ITK1" s="757"/>
      <c r="ITL1" s="757"/>
      <c r="ITM1" s="757"/>
      <c r="ITN1" s="757"/>
      <c r="ITO1" s="757"/>
      <c r="ITP1" s="757"/>
      <c r="ITQ1" s="757"/>
      <c r="ITR1" s="757"/>
      <c r="ITS1" s="757"/>
      <c r="ITT1" s="757"/>
      <c r="ITU1" s="756"/>
      <c r="ITV1" s="757"/>
      <c r="ITW1" s="757"/>
      <c r="ITX1" s="757"/>
      <c r="ITY1" s="757"/>
      <c r="ITZ1" s="757"/>
      <c r="IUA1" s="757"/>
      <c r="IUB1" s="757"/>
      <c r="IUC1" s="757"/>
      <c r="IUD1" s="757"/>
      <c r="IUE1" s="757"/>
      <c r="IUF1" s="757"/>
      <c r="IUG1" s="757"/>
      <c r="IUH1" s="757"/>
      <c r="IUI1" s="757"/>
      <c r="IUJ1" s="757"/>
      <c r="IUK1" s="756"/>
      <c r="IUL1" s="757"/>
      <c r="IUM1" s="757"/>
      <c r="IUN1" s="757"/>
      <c r="IUO1" s="757"/>
      <c r="IUP1" s="757"/>
      <c r="IUQ1" s="757"/>
      <c r="IUR1" s="757"/>
      <c r="IUS1" s="757"/>
      <c r="IUT1" s="757"/>
      <c r="IUU1" s="757"/>
      <c r="IUV1" s="757"/>
      <c r="IUW1" s="757"/>
      <c r="IUX1" s="757"/>
      <c r="IUY1" s="757"/>
      <c r="IUZ1" s="757"/>
      <c r="IVA1" s="756"/>
      <c r="IVB1" s="757"/>
      <c r="IVC1" s="757"/>
      <c r="IVD1" s="757"/>
      <c r="IVE1" s="757"/>
      <c r="IVF1" s="757"/>
      <c r="IVG1" s="757"/>
      <c r="IVH1" s="757"/>
      <c r="IVI1" s="757"/>
      <c r="IVJ1" s="757"/>
      <c r="IVK1" s="757"/>
      <c r="IVL1" s="757"/>
      <c r="IVM1" s="757"/>
      <c r="IVN1" s="757"/>
      <c r="IVO1" s="757"/>
      <c r="IVP1" s="757"/>
      <c r="IVQ1" s="756"/>
      <c r="IVR1" s="757"/>
      <c r="IVS1" s="757"/>
      <c r="IVT1" s="757"/>
      <c r="IVU1" s="757"/>
      <c r="IVV1" s="757"/>
      <c r="IVW1" s="757"/>
      <c r="IVX1" s="757"/>
      <c r="IVY1" s="757"/>
      <c r="IVZ1" s="757"/>
      <c r="IWA1" s="757"/>
      <c r="IWB1" s="757"/>
      <c r="IWC1" s="757"/>
      <c r="IWD1" s="757"/>
      <c r="IWE1" s="757"/>
      <c r="IWF1" s="757"/>
      <c r="IWG1" s="756"/>
      <c r="IWH1" s="757"/>
      <c r="IWI1" s="757"/>
      <c r="IWJ1" s="757"/>
      <c r="IWK1" s="757"/>
      <c r="IWL1" s="757"/>
      <c r="IWM1" s="757"/>
      <c r="IWN1" s="757"/>
      <c r="IWO1" s="757"/>
      <c r="IWP1" s="757"/>
      <c r="IWQ1" s="757"/>
      <c r="IWR1" s="757"/>
      <c r="IWS1" s="757"/>
      <c r="IWT1" s="757"/>
      <c r="IWU1" s="757"/>
      <c r="IWV1" s="757"/>
      <c r="IWW1" s="756"/>
      <c r="IWX1" s="757"/>
      <c r="IWY1" s="757"/>
      <c r="IWZ1" s="757"/>
      <c r="IXA1" s="757"/>
      <c r="IXB1" s="757"/>
      <c r="IXC1" s="757"/>
      <c r="IXD1" s="757"/>
      <c r="IXE1" s="757"/>
      <c r="IXF1" s="757"/>
      <c r="IXG1" s="757"/>
      <c r="IXH1" s="757"/>
      <c r="IXI1" s="757"/>
      <c r="IXJ1" s="757"/>
      <c r="IXK1" s="757"/>
      <c r="IXL1" s="757"/>
      <c r="IXM1" s="756"/>
      <c r="IXN1" s="757"/>
      <c r="IXO1" s="757"/>
      <c r="IXP1" s="757"/>
      <c r="IXQ1" s="757"/>
      <c r="IXR1" s="757"/>
      <c r="IXS1" s="757"/>
      <c r="IXT1" s="757"/>
      <c r="IXU1" s="757"/>
      <c r="IXV1" s="757"/>
      <c r="IXW1" s="757"/>
      <c r="IXX1" s="757"/>
      <c r="IXY1" s="757"/>
      <c r="IXZ1" s="757"/>
      <c r="IYA1" s="757"/>
      <c r="IYB1" s="757"/>
      <c r="IYC1" s="756"/>
      <c r="IYD1" s="757"/>
      <c r="IYE1" s="757"/>
      <c r="IYF1" s="757"/>
      <c r="IYG1" s="757"/>
      <c r="IYH1" s="757"/>
      <c r="IYI1" s="757"/>
      <c r="IYJ1" s="757"/>
      <c r="IYK1" s="757"/>
      <c r="IYL1" s="757"/>
      <c r="IYM1" s="757"/>
      <c r="IYN1" s="757"/>
      <c r="IYO1" s="757"/>
      <c r="IYP1" s="757"/>
      <c r="IYQ1" s="757"/>
      <c r="IYR1" s="757"/>
      <c r="IYS1" s="756"/>
      <c r="IYT1" s="757"/>
      <c r="IYU1" s="757"/>
      <c r="IYV1" s="757"/>
      <c r="IYW1" s="757"/>
      <c r="IYX1" s="757"/>
      <c r="IYY1" s="757"/>
      <c r="IYZ1" s="757"/>
      <c r="IZA1" s="757"/>
      <c r="IZB1" s="757"/>
      <c r="IZC1" s="757"/>
      <c r="IZD1" s="757"/>
      <c r="IZE1" s="757"/>
      <c r="IZF1" s="757"/>
      <c r="IZG1" s="757"/>
      <c r="IZH1" s="757"/>
      <c r="IZI1" s="756"/>
      <c r="IZJ1" s="757"/>
      <c r="IZK1" s="757"/>
      <c r="IZL1" s="757"/>
      <c r="IZM1" s="757"/>
      <c r="IZN1" s="757"/>
      <c r="IZO1" s="757"/>
      <c r="IZP1" s="757"/>
      <c r="IZQ1" s="757"/>
      <c r="IZR1" s="757"/>
      <c r="IZS1" s="757"/>
      <c r="IZT1" s="757"/>
      <c r="IZU1" s="757"/>
      <c r="IZV1" s="757"/>
      <c r="IZW1" s="757"/>
      <c r="IZX1" s="757"/>
      <c r="IZY1" s="756"/>
      <c r="IZZ1" s="757"/>
      <c r="JAA1" s="757"/>
      <c r="JAB1" s="757"/>
      <c r="JAC1" s="757"/>
      <c r="JAD1" s="757"/>
      <c r="JAE1" s="757"/>
      <c r="JAF1" s="757"/>
      <c r="JAG1" s="757"/>
      <c r="JAH1" s="757"/>
      <c r="JAI1" s="757"/>
      <c r="JAJ1" s="757"/>
      <c r="JAK1" s="757"/>
      <c r="JAL1" s="757"/>
      <c r="JAM1" s="757"/>
      <c r="JAN1" s="757"/>
      <c r="JAO1" s="756"/>
      <c r="JAP1" s="757"/>
      <c r="JAQ1" s="757"/>
      <c r="JAR1" s="757"/>
      <c r="JAS1" s="757"/>
      <c r="JAT1" s="757"/>
      <c r="JAU1" s="757"/>
      <c r="JAV1" s="757"/>
      <c r="JAW1" s="757"/>
      <c r="JAX1" s="757"/>
      <c r="JAY1" s="757"/>
      <c r="JAZ1" s="757"/>
      <c r="JBA1" s="757"/>
      <c r="JBB1" s="757"/>
      <c r="JBC1" s="757"/>
      <c r="JBD1" s="757"/>
      <c r="JBE1" s="756"/>
      <c r="JBF1" s="757"/>
      <c r="JBG1" s="757"/>
      <c r="JBH1" s="757"/>
      <c r="JBI1" s="757"/>
      <c r="JBJ1" s="757"/>
      <c r="JBK1" s="757"/>
      <c r="JBL1" s="757"/>
      <c r="JBM1" s="757"/>
      <c r="JBN1" s="757"/>
      <c r="JBO1" s="757"/>
      <c r="JBP1" s="757"/>
      <c r="JBQ1" s="757"/>
      <c r="JBR1" s="757"/>
      <c r="JBS1" s="757"/>
      <c r="JBT1" s="757"/>
      <c r="JBU1" s="756"/>
      <c r="JBV1" s="757"/>
      <c r="JBW1" s="757"/>
      <c r="JBX1" s="757"/>
      <c r="JBY1" s="757"/>
      <c r="JBZ1" s="757"/>
      <c r="JCA1" s="757"/>
      <c r="JCB1" s="757"/>
      <c r="JCC1" s="757"/>
      <c r="JCD1" s="757"/>
      <c r="JCE1" s="757"/>
      <c r="JCF1" s="757"/>
      <c r="JCG1" s="757"/>
      <c r="JCH1" s="757"/>
      <c r="JCI1" s="757"/>
      <c r="JCJ1" s="757"/>
      <c r="JCK1" s="756"/>
      <c r="JCL1" s="757"/>
      <c r="JCM1" s="757"/>
      <c r="JCN1" s="757"/>
      <c r="JCO1" s="757"/>
      <c r="JCP1" s="757"/>
      <c r="JCQ1" s="757"/>
      <c r="JCR1" s="757"/>
      <c r="JCS1" s="757"/>
      <c r="JCT1" s="757"/>
      <c r="JCU1" s="757"/>
      <c r="JCV1" s="757"/>
      <c r="JCW1" s="757"/>
      <c r="JCX1" s="757"/>
      <c r="JCY1" s="757"/>
      <c r="JCZ1" s="757"/>
      <c r="JDA1" s="756"/>
      <c r="JDB1" s="757"/>
      <c r="JDC1" s="757"/>
      <c r="JDD1" s="757"/>
      <c r="JDE1" s="757"/>
      <c r="JDF1" s="757"/>
      <c r="JDG1" s="757"/>
      <c r="JDH1" s="757"/>
      <c r="JDI1" s="757"/>
      <c r="JDJ1" s="757"/>
      <c r="JDK1" s="757"/>
      <c r="JDL1" s="757"/>
      <c r="JDM1" s="757"/>
      <c r="JDN1" s="757"/>
      <c r="JDO1" s="757"/>
      <c r="JDP1" s="757"/>
      <c r="JDQ1" s="756"/>
      <c r="JDR1" s="757"/>
      <c r="JDS1" s="757"/>
      <c r="JDT1" s="757"/>
      <c r="JDU1" s="757"/>
      <c r="JDV1" s="757"/>
      <c r="JDW1" s="757"/>
      <c r="JDX1" s="757"/>
      <c r="JDY1" s="757"/>
      <c r="JDZ1" s="757"/>
      <c r="JEA1" s="757"/>
      <c r="JEB1" s="757"/>
      <c r="JEC1" s="757"/>
      <c r="JED1" s="757"/>
      <c r="JEE1" s="757"/>
      <c r="JEF1" s="757"/>
      <c r="JEG1" s="756"/>
      <c r="JEH1" s="757"/>
      <c r="JEI1" s="757"/>
      <c r="JEJ1" s="757"/>
      <c r="JEK1" s="757"/>
      <c r="JEL1" s="757"/>
      <c r="JEM1" s="757"/>
      <c r="JEN1" s="757"/>
      <c r="JEO1" s="757"/>
      <c r="JEP1" s="757"/>
      <c r="JEQ1" s="757"/>
      <c r="JER1" s="757"/>
      <c r="JES1" s="757"/>
      <c r="JET1" s="757"/>
      <c r="JEU1" s="757"/>
      <c r="JEV1" s="757"/>
      <c r="JEW1" s="756"/>
      <c r="JEX1" s="757"/>
      <c r="JEY1" s="757"/>
      <c r="JEZ1" s="757"/>
      <c r="JFA1" s="757"/>
      <c r="JFB1" s="757"/>
      <c r="JFC1" s="757"/>
      <c r="JFD1" s="757"/>
      <c r="JFE1" s="757"/>
      <c r="JFF1" s="757"/>
      <c r="JFG1" s="757"/>
      <c r="JFH1" s="757"/>
      <c r="JFI1" s="757"/>
      <c r="JFJ1" s="757"/>
      <c r="JFK1" s="757"/>
      <c r="JFL1" s="757"/>
      <c r="JFM1" s="756"/>
      <c r="JFN1" s="757"/>
      <c r="JFO1" s="757"/>
      <c r="JFP1" s="757"/>
      <c r="JFQ1" s="757"/>
      <c r="JFR1" s="757"/>
      <c r="JFS1" s="757"/>
      <c r="JFT1" s="757"/>
      <c r="JFU1" s="757"/>
      <c r="JFV1" s="757"/>
      <c r="JFW1" s="757"/>
      <c r="JFX1" s="757"/>
      <c r="JFY1" s="757"/>
      <c r="JFZ1" s="757"/>
      <c r="JGA1" s="757"/>
      <c r="JGB1" s="757"/>
      <c r="JGC1" s="756"/>
      <c r="JGD1" s="757"/>
      <c r="JGE1" s="757"/>
      <c r="JGF1" s="757"/>
      <c r="JGG1" s="757"/>
      <c r="JGH1" s="757"/>
      <c r="JGI1" s="757"/>
      <c r="JGJ1" s="757"/>
      <c r="JGK1" s="757"/>
      <c r="JGL1" s="757"/>
      <c r="JGM1" s="757"/>
      <c r="JGN1" s="757"/>
      <c r="JGO1" s="757"/>
      <c r="JGP1" s="757"/>
      <c r="JGQ1" s="757"/>
      <c r="JGR1" s="757"/>
      <c r="JGS1" s="756"/>
      <c r="JGT1" s="757"/>
      <c r="JGU1" s="757"/>
      <c r="JGV1" s="757"/>
      <c r="JGW1" s="757"/>
      <c r="JGX1" s="757"/>
      <c r="JGY1" s="757"/>
      <c r="JGZ1" s="757"/>
      <c r="JHA1" s="757"/>
      <c r="JHB1" s="757"/>
      <c r="JHC1" s="757"/>
      <c r="JHD1" s="757"/>
      <c r="JHE1" s="757"/>
      <c r="JHF1" s="757"/>
      <c r="JHG1" s="757"/>
      <c r="JHH1" s="757"/>
      <c r="JHI1" s="756"/>
      <c r="JHJ1" s="757"/>
      <c r="JHK1" s="757"/>
      <c r="JHL1" s="757"/>
      <c r="JHM1" s="757"/>
      <c r="JHN1" s="757"/>
      <c r="JHO1" s="757"/>
      <c r="JHP1" s="757"/>
      <c r="JHQ1" s="757"/>
      <c r="JHR1" s="757"/>
      <c r="JHS1" s="757"/>
      <c r="JHT1" s="757"/>
      <c r="JHU1" s="757"/>
      <c r="JHV1" s="757"/>
      <c r="JHW1" s="757"/>
      <c r="JHX1" s="757"/>
      <c r="JHY1" s="756"/>
      <c r="JHZ1" s="757"/>
      <c r="JIA1" s="757"/>
      <c r="JIB1" s="757"/>
      <c r="JIC1" s="757"/>
      <c r="JID1" s="757"/>
      <c r="JIE1" s="757"/>
      <c r="JIF1" s="757"/>
      <c r="JIG1" s="757"/>
      <c r="JIH1" s="757"/>
      <c r="JII1" s="757"/>
      <c r="JIJ1" s="757"/>
      <c r="JIK1" s="757"/>
      <c r="JIL1" s="757"/>
      <c r="JIM1" s="757"/>
      <c r="JIN1" s="757"/>
      <c r="JIO1" s="756"/>
      <c r="JIP1" s="757"/>
      <c r="JIQ1" s="757"/>
      <c r="JIR1" s="757"/>
      <c r="JIS1" s="757"/>
      <c r="JIT1" s="757"/>
      <c r="JIU1" s="757"/>
      <c r="JIV1" s="757"/>
      <c r="JIW1" s="757"/>
      <c r="JIX1" s="757"/>
      <c r="JIY1" s="757"/>
      <c r="JIZ1" s="757"/>
      <c r="JJA1" s="757"/>
      <c r="JJB1" s="757"/>
      <c r="JJC1" s="757"/>
      <c r="JJD1" s="757"/>
      <c r="JJE1" s="756"/>
      <c r="JJF1" s="757"/>
      <c r="JJG1" s="757"/>
      <c r="JJH1" s="757"/>
      <c r="JJI1" s="757"/>
      <c r="JJJ1" s="757"/>
      <c r="JJK1" s="757"/>
      <c r="JJL1" s="757"/>
      <c r="JJM1" s="757"/>
      <c r="JJN1" s="757"/>
      <c r="JJO1" s="757"/>
      <c r="JJP1" s="757"/>
      <c r="JJQ1" s="757"/>
      <c r="JJR1" s="757"/>
      <c r="JJS1" s="757"/>
      <c r="JJT1" s="757"/>
      <c r="JJU1" s="756"/>
      <c r="JJV1" s="757"/>
      <c r="JJW1" s="757"/>
      <c r="JJX1" s="757"/>
      <c r="JJY1" s="757"/>
      <c r="JJZ1" s="757"/>
      <c r="JKA1" s="757"/>
      <c r="JKB1" s="757"/>
      <c r="JKC1" s="757"/>
      <c r="JKD1" s="757"/>
      <c r="JKE1" s="757"/>
      <c r="JKF1" s="757"/>
      <c r="JKG1" s="757"/>
      <c r="JKH1" s="757"/>
      <c r="JKI1" s="757"/>
      <c r="JKJ1" s="757"/>
      <c r="JKK1" s="756"/>
      <c r="JKL1" s="757"/>
      <c r="JKM1" s="757"/>
      <c r="JKN1" s="757"/>
      <c r="JKO1" s="757"/>
      <c r="JKP1" s="757"/>
      <c r="JKQ1" s="757"/>
      <c r="JKR1" s="757"/>
      <c r="JKS1" s="757"/>
      <c r="JKT1" s="757"/>
      <c r="JKU1" s="757"/>
      <c r="JKV1" s="757"/>
      <c r="JKW1" s="757"/>
      <c r="JKX1" s="757"/>
      <c r="JKY1" s="757"/>
      <c r="JKZ1" s="757"/>
      <c r="JLA1" s="756"/>
      <c r="JLB1" s="757"/>
      <c r="JLC1" s="757"/>
      <c r="JLD1" s="757"/>
      <c r="JLE1" s="757"/>
      <c r="JLF1" s="757"/>
      <c r="JLG1" s="757"/>
      <c r="JLH1" s="757"/>
      <c r="JLI1" s="757"/>
      <c r="JLJ1" s="757"/>
      <c r="JLK1" s="757"/>
      <c r="JLL1" s="757"/>
      <c r="JLM1" s="757"/>
      <c r="JLN1" s="757"/>
      <c r="JLO1" s="757"/>
      <c r="JLP1" s="757"/>
      <c r="JLQ1" s="756"/>
      <c r="JLR1" s="757"/>
      <c r="JLS1" s="757"/>
      <c r="JLT1" s="757"/>
      <c r="JLU1" s="757"/>
      <c r="JLV1" s="757"/>
      <c r="JLW1" s="757"/>
      <c r="JLX1" s="757"/>
      <c r="JLY1" s="757"/>
      <c r="JLZ1" s="757"/>
      <c r="JMA1" s="757"/>
      <c r="JMB1" s="757"/>
      <c r="JMC1" s="757"/>
      <c r="JMD1" s="757"/>
      <c r="JME1" s="757"/>
      <c r="JMF1" s="757"/>
      <c r="JMG1" s="756"/>
      <c r="JMH1" s="757"/>
      <c r="JMI1" s="757"/>
      <c r="JMJ1" s="757"/>
      <c r="JMK1" s="757"/>
      <c r="JML1" s="757"/>
      <c r="JMM1" s="757"/>
      <c r="JMN1" s="757"/>
      <c r="JMO1" s="757"/>
      <c r="JMP1" s="757"/>
      <c r="JMQ1" s="757"/>
      <c r="JMR1" s="757"/>
      <c r="JMS1" s="757"/>
      <c r="JMT1" s="757"/>
      <c r="JMU1" s="757"/>
      <c r="JMV1" s="757"/>
      <c r="JMW1" s="756"/>
      <c r="JMX1" s="757"/>
      <c r="JMY1" s="757"/>
      <c r="JMZ1" s="757"/>
      <c r="JNA1" s="757"/>
      <c r="JNB1" s="757"/>
      <c r="JNC1" s="757"/>
      <c r="JND1" s="757"/>
      <c r="JNE1" s="757"/>
      <c r="JNF1" s="757"/>
      <c r="JNG1" s="757"/>
      <c r="JNH1" s="757"/>
      <c r="JNI1" s="757"/>
      <c r="JNJ1" s="757"/>
      <c r="JNK1" s="757"/>
      <c r="JNL1" s="757"/>
      <c r="JNM1" s="756"/>
      <c r="JNN1" s="757"/>
      <c r="JNO1" s="757"/>
      <c r="JNP1" s="757"/>
      <c r="JNQ1" s="757"/>
      <c r="JNR1" s="757"/>
      <c r="JNS1" s="757"/>
      <c r="JNT1" s="757"/>
      <c r="JNU1" s="757"/>
      <c r="JNV1" s="757"/>
      <c r="JNW1" s="757"/>
      <c r="JNX1" s="757"/>
      <c r="JNY1" s="757"/>
      <c r="JNZ1" s="757"/>
      <c r="JOA1" s="757"/>
      <c r="JOB1" s="757"/>
      <c r="JOC1" s="756"/>
      <c r="JOD1" s="757"/>
      <c r="JOE1" s="757"/>
      <c r="JOF1" s="757"/>
      <c r="JOG1" s="757"/>
      <c r="JOH1" s="757"/>
      <c r="JOI1" s="757"/>
      <c r="JOJ1" s="757"/>
      <c r="JOK1" s="757"/>
      <c r="JOL1" s="757"/>
      <c r="JOM1" s="757"/>
      <c r="JON1" s="757"/>
      <c r="JOO1" s="757"/>
      <c r="JOP1" s="757"/>
      <c r="JOQ1" s="757"/>
      <c r="JOR1" s="757"/>
      <c r="JOS1" s="756"/>
      <c r="JOT1" s="757"/>
      <c r="JOU1" s="757"/>
      <c r="JOV1" s="757"/>
      <c r="JOW1" s="757"/>
      <c r="JOX1" s="757"/>
      <c r="JOY1" s="757"/>
      <c r="JOZ1" s="757"/>
      <c r="JPA1" s="757"/>
      <c r="JPB1" s="757"/>
      <c r="JPC1" s="757"/>
      <c r="JPD1" s="757"/>
      <c r="JPE1" s="757"/>
      <c r="JPF1" s="757"/>
      <c r="JPG1" s="757"/>
      <c r="JPH1" s="757"/>
      <c r="JPI1" s="756"/>
      <c r="JPJ1" s="757"/>
      <c r="JPK1" s="757"/>
      <c r="JPL1" s="757"/>
      <c r="JPM1" s="757"/>
      <c r="JPN1" s="757"/>
      <c r="JPO1" s="757"/>
      <c r="JPP1" s="757"/>
      <c r="JPQ1" s="757"/>
      <c r="JPR1" s="757"/>
      <c r="JPS1" s="757"/>
      <c r="JPT1" s="757"/>
      <c r="JPU1" s="757"/>
      <c r="JPV1" s="757"/>
      <c r="JPW1" s="757"/>
      <c r="JPX1" s="757"/>
      <c r="JPY1" s="756"/>
      <c r="JPZ1" s="757"/>
      <c r="JQA1" s="757"/>
      <c r="JQB1" s="757"/>
      <c r="JQC1" s="757"/>
      <c r="JQD1" s="757"/>
      <c r="JQE1" s="757"/>
      <c r="JQF1" s="757"/>
      <c r="JQG1" s="757"/>
      <c r="JQH1" s="757"/>
      <c r="JQI1" s="757"/>
      <c r="JQJ1" s="757"/>
      <c r="JQK1" s="757"/>
      <c r="JQL1" s="757"/>
      <c r="JQM1" s="757"/>
      <c r="JQN1" s="757"/>
      <c r="JQO1" s="756"/>
      <c r="JQP1" s="757"/>
      <c r="JQQ1" s="757"/>
      <c r="JQR1" s="757"/>
      <c r="JQS1" s="757"/>
      <c r="JQT1" s="757"/>
      <c r="JQU1" s="757"/>
      <c r="JQV1" s="757"/>
      <c r="JQW1" s="757"/>
      <c r="JQX1" s="757"/>
      <c r="JQY1" s="757"/>
      <c r="JQZ1" s="757"/>
      <c r="JRA1" s="757"/>
      <c r="JRB1" s="757"/>
      <c r="JRC1" s="757"/>
      <c r="JRD1" s="757"/>
      <c r="JRE1" s="756"/>
      <c r="JRF1" s="757"/>
      <c r="JRG1" s="757"/>
      <c r="JRH1" s="757"/>
      <c r="JRI1" s="757"/>
      <c r="JRJ1" s="757"/>
      <c r="JRK1" s="757"/>
      <c r="JRL1" s="757"/>
      <c r="JRM1" s="757"/>
      <c r="JRN1" s="757"/>
      <c r="JRO1" s="757"/>
      <c r="JRP1" s="757"/>
      <c r="JRQ1" s="757"/>
      <c r="JRR1" s="757"/>
      <c r="JRS1" s="757"/>
      <c r="JRT1" s="757"/>
      <c r="JRU1" s="756"/>
      <c r="JRV1" s="757"/>
      <c r="JRW1" s="757"/>
      <c r="JRX1" s="757"/>
      <c r="JRY1" s="757"/>
      <c r="JRZ1" s="757"/>
      <c r="JSA1" s="757"/>
      <c r="JSB1" s="757"/>
      <c r="JSC1" s="757"/>
      <c r="JSD1" s="757"/>
      <c r="JSE1" s="757"/>
      <c r="JSF1" s="757"/>
      <c r="JSG1" s="757"/>
      <c r="JSH1" s="757"/>
      <c r="JSI1" s="757"/>
      <c r="JSJ1" s="757"/>
      <c r="JSK1" s="756"/>
      <c r="JSL1" s="757"/>
      <c r="JSM1" s="757"/>
      <c r="JSN1" s="757"/>
      <c r="JSO1" s="757"/>
      <c r="JSP1" s="757"/>
      <c r="JSQ1" s="757"/>
      <c r="JSR1" s="757"/>
      <c r="JSS1" s="757"/>
      <c r="JST1" s="757"/>
      <c r="JSU1" s="757"/>
      <c r="JSV1" s="757"/>
      <c r="JSW1" s="757"/>
      <c r="JSX1" s="757"/>
      <c r="JSY1" s="757"/>
      <c r="JSZ1" s="757"/>
      <c r="JTA1" s="756"/>
      <c r="JTB1" s="757"/>
      <c r="JTC1" s="757"/>
      <c r="JTD1" s="757"/>
      <c r="JTE1" s="757"/>
      <c r="JTF1" s="757"/>
      <c r="JTG1" s="757"/>
      <c r="JTH1" s="757"/>
      <c r="JTI1" s="757"/>
      <c r="JTJ1" s="757"/>
      <c r="JTK1" s="757"/>
      <c r="JTL1" s="757"/>
      <c r="JTM1" s="757"/>
      <c r="JTN1" s="757"/>
      <c r="JTO1" s="757"/>
      <c r="JTP1" s="757"/>
      <c r="JTQ1" s="756"/>
      <c r="JTR1" s="757"/>
      <c r="JTS1" s="757"/>
      <c r="JTT1" s="757"/>
      <c r="JTU1" s="757"/>
      <c r="JTV1" s="757"/>
      <c r="JTW1" s="757"/>
      <c r="JTX1" s="757"/>
      <c r="JTY1" s="757"/>
      <c r="JTZ1" s="757"/>
      <c r="JUA1" s="757"/>
      <c r="JUB1" s="757"/>
      <c r="JUC1" s="757"/>
      <c r="JUD1" s="757"/>
      <c r="JUE1" s="757"/>
      <c r="JUF1" s="757"/>
      <c r="JUG1" s="756"/>
      <c r="JUH1" s="757"/>
      <c r="JUI1" s="757"/>
      <c r="JUJ1" s="757"/>
      <c r="JUK1" s="757"/>
      <c r="JUL1" s="757"/>
      <c r="JUM1" s="757"/>
      <c r="JUN1" s="757"/>
      <c r="JUO1" s="757"/>
      <c r="JUP1" s="757"/>
      <c r="JUQ1" s="757"/>
      <c r="JUR1" s="757"/>
      <c r="JUS1" s="757"/>
      <c r="JUT1" s="757"/>
      <c r="JUU1" s="757"/>
      <c r="JUV1" s="757"/>
      <c r="JUW1" s="756"/>
      <c r="JUX1" s="757"/>
      <c r="JUY1" s="757"/>
      <c r="JUZ1" s="757"/>
      <c r="JVA1" s="757"/>
      <c r="JVB1" s="757"/>
      <c r="JVC1" s="757"/>
      <c r="JVD1" s="757"/>
      <c r="JVE1" s="757"/>
      <c r="JVF1" s="757"/>
      <c r="JVG1" s="757"/>
      <c r="JVH1" s="757"/>
      <c r="JVI1" s="757"/>
      <c r="JVJ1" s="757"/>
      <c r="JVK1" s="757"/>
      <c r="JVL1" s="757"/>
      <c r="JVM1" s="756"/>
      <c r="JVN1" s="757"/>
      <c r="JVO1" s="757"/>
      <c r="JVP1" s="757"/>
      <c r="JVQ1" s="757"/>
      <c r="JVR1" s="757"/>
      <c r="JVS1" s="757"/>
      <c r="JVT1" s="757"/>
      <c r="JVU1" s="757"/>
      <c r="JVV1" s="757"/>
      <c r="JVW1" s="757"/>
      <c r="JVX1" s="757"/>
      <c r="JVY1" s="757"/>
      <c r="JVZ1" s="757"/>
      <c r="JWA1" s="757"/>
      <c r="JWB1" s="757"/>
      <c r="JWC1" s="756"/>
      <c r="JWD1" s="757"/>
      <c r="JWE1" s="757"/>
      <c r="JWF1" s="757"/>
      <c r="JWG1" s="757"/>
      <c r="JWH1" s="757"/>
      <c r="JWI1" s="757"/>
      <c r="JWJ1" s="757"/>
      <c r="JWK1" s="757"/>
      <c r="JWL1" s="757"/>
      <c r="JWM1" s="757"/>
      <c r="JWN1" s="757"/>
      <c r="JWO1" s="757"/>
      <c r="JWP1" s="757"/>
      <c r="JWQ1" s="757"/>
      <c r="JWR1" s="757"/>
      <c r="JWS1" s="756"/>
      <c r="JWT1" s="757"/>
      <c r="JWU1" s="757"/>
      <c r="JWV1" s="757"/>
      <c r="JWW1" s="757"/>
      <c r="JWX1" s="757"/>
      <c r="JWY1" s="757"/>
      <c r="JWZ1" s="757"/>
      <c r="JXA1" s="757"/>
      <c r="JXB1" s="757"/>
      <c r="JXC1" s="757"/>
      <c r="JXD1" s="757"/>
      <c r="JXE1" s="757"/>
      <c r="JXF1" s="757"/>
      <c r="JXG1" s="757"/>
      <c r="JXH1" s="757"/>
      <c r="JXI1" s="756"/>
      <c r="JXJ1" s="757"/>
      <c r="JXK1" s="757"/>
      <c r="JXL1" s="757"/>
      <c r="JXM1" s="757"/>
      <c r="JXN1" s="757"/>
      <c r="JXO1" s="757"/>
      <c r="JXP1" s="757"/>
      <c r="JXQ1" s="757"/>
      <c r="JXR1" s="757"/>
      <c r="JXS1" s="757"/>
      <c r="JXT1" s="757"/>
      <c r="JXU1" s="757"/>
      <c r="JXV1" s="757"/>
      <c r="JXW1" s="757"/>
      <c r="JXX1" s="757"/>
      <c r="JXY1" s="756"/>
      <c r="JXZ1" s="757"/>
      <c r="JYA1" s="757"/>
      <c r="JYB1" s="757"/>
      <c r="JYC1" s="757"/>
      <c r="JYD1" s="757"/>
      <c r="JYE1" s="757"/>
      <c r="JYF1" s="757"/>
      <c r="JYG1" s="757"/>
      <c r="JYH1" s="757"/>
      <c r="JYI1" s="757"/>
      <c r="JYJ1" s="757"/>
      <c r="JYK1" s="757"/>
      <c r="JYL1" s="757"/>
      <c r="JYM1" s="757"/>
      <c r="JYN1" s="757"/>
      <c r="JYO1" s="756"/>
      <c r="JYP1" s="757"/>
      <c r="JYQ1" s="757"/>
      <c r="JYR1" s="757"/>
      <c r="JYS1" s="757"/>
      <c r="JYT1" s="757"/>
      <c r="JYU1" s="757"/>
      <c r="JYV1" s="757"/>
      <c r="JYW1" s="757"/>
      <c r="JYX1" s="757"/>
      <c r="JYY1" s="757"/>
      <c r="JYZ1" s="757"/>
      <c r="JZA1" s="757"/>
      <c r="JZB1" s="757"/>
      <c r="JZC1" s="757"/>
      <c r="JZD1" s="757"/>
      <c r="JZE1" s="756"/>
      <c r="JZF1" s="757"/>
      <c r="JZG1" s="757"/>
      <c r="JZH1" s="757"/>
      <c r="JZI1" s="757"/>
      <c r="JZJ1" s="757"/>
      <c r="JZK1" s="757"/>
      <c r="JZL1" s="757"/>
      <c r="JZM1" s="757"/>
      <c r="JZN1" s="757"/>
      <c r="JZO1" s="757"/>
      <c r="JZP1" s="757"/>
      <c r="JZQ1" s="757"/>
      <c r="JZR1" s="757"/>
      <c r="JZS1" s="757"/>
      <c r="JZT1" s="757"/>
      <c r="JZU1" s="756"/>
      <c r="JZV1" s="757"/>
      <c r="JZW1" s="757"/>
      <c r="JZX1" s="757"/>
      <c r="JZY1" s="757"/>
      <c r="JZZ1" s="757"/>
      <c r="KAA1" s="757"/>
      <c r="KAB1" s="757"/>
      <c r="KAC1" s="757"/>
      <c r="KAD1" s="757"/>
      <c r="KAE1" s="757"/>
      <c r="KAF1" s="757"/>
      <c r="KAG1" s="757"/>
      <c r="KAH1" s="757"/>
      <c r="KAI1" s="757"/>
      <c r="KAJ1" s="757"/>
      <c r="KAK1" s="756"/>
      <c r="KAL1" s="757"/>
      <c r="KAM1" s="757"/>
      <c r="KAN1" s="757"/>
      <c r="KAO1" s="757"/>
      <c r="KAP1" s="757"/>
      <c r="KAQ1" s="757"/>
      <c r="KAR1" s="757"/>
      <c r="KAS1" s="757"/>
      <c r="KAT1" s="757"/>
      <c r="KAU1" s="757"/>
      <c r="KAV1" s="757"/>
      <c r="KAW1" s="757"/>
      <c r="KAX1" s="757"/>
      <c r="KAY1" s="757"/>
      <c r="KAZ1" s="757"/>
      <c r="KBA1" s="756"/>
      <c r="KBB1" s="757"/>
      <c r="KBC1" s="757"/>
      <c r="KBD1" s="757"/>
      <c r="KBE1" s="757"/>
      <c r="KBF1" s="757"/>
      <c r="KBG1" s="757"/>
      <c r="KBH1" s="757"/>
      <c r="KBI1" s="757"/>
      <c r="KBJ1" s="757"/>
      <c r="KBK1" s="757"/>
      <c r="KBL1" s="757"/>
      <c r="KBM1" s="757"/>
      <c r="KBN1" s="757"/>
      <c r="KBO1" s="757"/>
      <c r="KBP1" s="757"/>
      <c r="KBQ1" s="756"/>
      <c r="KBR1" s="757"/>
      <c r="KBS1" s="757"/>
      <c r="KBT1" s="757"/>
      <c r="KBU1" s="757"/>
      <c r="KBV1" s="757"/>
      <c r="KBW1" s="757"/>
      <c r="KBX1" s="757"/>
      <c r="KBY1" s="757"/>
      <c r="KBZ1" s="757"/>
      <c r="KCA1" s="757"/>
      <c r="KCB1" s="757"/>
      <c r="KCC1" s="757"/>
      <c r="KCD1" s="757"/>
      <c r="KCE1" s="757"/>
      <c r="KCF1" s="757"/>
      <c r="KCG1" s="756"/>
      <c r="KCH1" s="757"/>
      <c r="KCI1" s="757"/>
      <c r="KCJ1" s="757"/>
      <c r="KCK1" s="757"/>
      <c r="KCL1" s="757"/>
      <c r="KCM1" s="757"/>
      <c r="KCN1" s="757"/>
      <c r="KCO1" s="757"/>
      <c r="KCP1" s="757"/>
      <c r="KCQ1" s="757"/>
      <c r="KCR1" s="757"/>
      <c r="KCS1" s="757"/>
      <c r="KCT1" s="757"/>
      <c r="KCU1" s="757"/>
      <c r="KCV1" s="757"/>
      <c r="KCW1" s="756"/>
      <c r="KCX1" s="757"/>
      <c r="KCY1" s="757"/>
      <c r="KCZ1" s="757"/>
      <c r="KDA1" s="757"/>
      <c r="KDB1" s="757"/>
      <c r="KDC1" s="757"/>
      <c r="KDD1" s="757"/>
      <c r="KDE1" s="757"/>
      <c r="KDF1" s="757"/>
      <c r="KDG1" s="757"/>
      <c r="KDH1" s="757"/>
      <c r="KDI1" s="757"/>
      <c r="KDJ1" s="757"/>
      <c r="KDK1" s="757"/>
      <c r="KDL1" s="757"/>
      <c r="KDM1" s="756"/>
      <c r="KDN1" s="757"/>
      <c r="KDO1" s="757"/>
      <c r="KDP1" s="757"/>
      <c r="KDQ1" s="757"/>
      <c r="KDR1" s="757"/>
      <c r="KDS1" s="757"/>
      <c r="KDT1" s="757"/>
      <c r="KDU1" s="757"/>
      <c r="KDV1" s="757"/>
      <c r="KDW1" s="757"/>
      <c r="KDX1" s="757"/>
      <c r="KDY1" s="757"/>
      <c r="KDZ1" s="757"/>
      <c r="KEA1" s="757"/>
      <c r="KEB1" s="757"/>
      <c r="KEC1" s="756"/>
      <c r="KED1" s="757"/>
      <c r="KEE1" s="757"/>
      <c r="KEF1" s="757"/>
      <c r="KEG1" s="757"/>
      <c r="KEH1" s="757"/>
      <c r="KEI1" s="757"/>
      <c r="KEJ1" s="757"/>
      <c r="KEK1" s="757"/>
      <c r="KEL1" s="757"/>
      <c r="KEM1" s="757"/>
      <c r="KEN1" s="757"/>
      <c r="KEO1" s="757"/>
      <c r="KEP1" s="757"/>
      <c r="KEQ1" s="757"/>
      <c r="KER1" s="757"/>
      <c r="KES1" s="756"/>
      <c r="KET1" s="757"/>
      <c r="KEU1" s="757"/>
      <c r="KEV1" s="757"/>
      <c r="KEW1" s="757"/>
      <c r="KEX1" s="757"/>
      <c r="KEY1" s="757"/>
      <c r="KEZ1" s="757"/>
      <c r="KFA1" s="757"/>
      <c r="KFB1" s="757"/>
      <c r="KFC1" s="757"/>
      <c r="KFD1" s="757"/>
      <c r="KFE1" s="757"/>
      <c r="KFF1" s="757"/>
      <c r="KFG1" s="757"/>
      <c r="KFH1" s="757"/>
      <c r="KFI1" s="756"/>
      <c r="KFJ1" s="757"/>
      <c r="KFK1" s="757"/>
      <c r="KFL1" s="757"/>
      <c r="KFM1" s="757"/>
      <c r="KFN1" s="757"/>
      <c r="KFO1" s="757"/>
      <c r="KFP1" s="757"/>
      <c r="KFQ1" s="757"/>
      <c r="KFR1" s="757"/>
      <c r="KFS1" s="757"/>
      <c r="KFT1" s="757"/>
      <c r="KFU1" s="757"/>
      <c r="KFV1" s="757"/>
      <c r="KFW1" s="757"/>
      <c r="KFX1" s="757"/>
      <c r="KFY1" s="756"/>
      <c r="KFZ1" s="757"/>
      <c r="KGA1" s="757"/>
      <c r="KGB1" s="757"/>
      <c r="KGC1" s="757"/>
      <c r="KGD1" s="757"/>
      <c r="KGE1" s="757"/>
      <c r="KGF1" s="757"/>
      <c r="KGG1" s="757"/>
      <c r="KGH1" s="757"/>
      <c r="KGI1" s="757"/>
      <c r="KGJ1" s="757"/>
      <c r="KGK1" s="757"/>
      <c r="KGL1" s="757"/>
      <c r="KGM1" s="757"/>
      <c r="KGN1" s="757"/>
      <c r="KGO1" s="756"/>
      <c r="KGP1" s="757"/>
      <c r="KGQ1" s="757"/>
      <c r="KGR1" s="757"/>
      <c r="KGS1" s="757"/>
      <c r="KGT1" s="757"/>
      <c r="KGU1" s="757"/>
      <c r="KGV1" s="757"/>
      <c r="KGW1" s="757"/>
      <c r="KGX1" s="757"/>
      <c r="KGY1" s="757"/>
      <c r="KGZ1" s="757"/>
      <c r="KHA1" s="757"/>
      <c r="KHB1" s="757"/>
      <c r="KHC1" s="757"/>
      <c r="KHD1" s="757"/>
      <c r="KHE1" s="756"/>
      <c r="KHF1" s="757"/>
      <c r="KHG1" s="757"/>
      <c r="KHH1" s="757"/>
      <c r="KHI1" s="757"/>
      <c r="KHJ1" s="757"/>
      <c r="KHK1" s="757"/>
      <c r="KHL1" s="757"/>
      <c r="KHM1" s="757"/>
      <c r="KHN1" s="757"/>
      <c r="KHO1" s="757"/>
      <c r="KHP1" s="757"/>
      <c r="KHQ1" s="757"/>
      <c r="KHR1" s="757"/>
      <c r="KHS1" s="757"/>
      <c r="KHT1" s="757"/>
      <c r="KHU1" s="756"/>
      <c r="KHV1" s="757"/>
      <c r="KHW1" s="757"/>
      <c r="KHX1" s="757"/>
      <c r="KHY1" s="757"/>
      <c r="KHZ1" s="757"/>
      <c r="KIA1" s="757"/>
      <c r="KIB1" s="757"/>
      <c r="KIC1" s="757"/>
      <c r="KID1" s="757"/>
      <c r="KIE1" s="757"/>
      <c r="KIF1" s="757"/>
      <c r="KIG1" s="757"/>
      <c r="KIH1" s="757"/>
      <c r="KII1" s="757"/>
      <c r="KIJ1" s="757"/>
      <c r="KIK1" s="756"/>
      <c r="KIL1" s="757"/>
      <c r="KIM1" s="757"/>
      <c r="KIN1" s="757"/>
      <c r="KIO1" s="757"/>
      <c r="KIP1" s="757"/>
      <c r="KIQ1" s="757"/>
      <c r="KIR1" s="757"/>
      <c r="KIS1" s="757"/>
      <c r="KIT1" s="757"/>
      <c r="KIU1" s="757"/>
      <c r="KIV1" s="757"/>
      <c r="KIW1" s="757"/>
      <c r="KIX1" s="757"/>
      <c r="KIY1" s="757"/>
      <c r="KIZ1" s="757"/>
      <c r="KJA1" s="756"/>
      <c r="KJB1" s="757"/>
      <c r="KJC1" s="757"/>
      <c r="KJD1" s="757"/>
      <c r="KJE1" s="757"/>
      <c r="KJF1" s="757"/>
      <c r="KJG1" s="757"/>
      <c r="KJH1" s="757"/>
      <c r="KJI1" s="757"/>
      <c r="KJJ1" s="757"/>
      <c r="KJK1" s="757"/>
      <c r="KJL1" s="757"/>
      <c r="KJM1" s="757"/>
      <c r="KJN1" s="757"/>
      <c r="KJO1" s="757"/>
      <c r="KJP1" s="757"/>
      <c r="KJQ1" s="756"/>
      <c r="KJR1" s="757"/>
      <c r="KJS1" s="757"/>
      <c r="KJT1" s="757"/>
      <c r="KJU1" s="757"/>
      <c r="KJV1" s="757"/>
      <c r="KJW1" s="757"/>
      <c r="KJX1" s="757"/>
      <c r="KJY1" s="757"/>
      <c r="KJZ1" s="757"/>
      <c r="KKA1" s="757"/>
      <c r="KKB1" s="757"/>
      <c r="KKC1" s="757"/>
      <c r="KKD1" s="757"/>
      <c r="KKE1" s="757"/>
      <c r="KKF1" s="757"/>
      <c r="KKG1" s="756"/>
      <c r="KKH1" s="757"/>
      <c r="KKI1" s="757"/>
      <c r="KKJ1" s="757"/>
      <c r="KKK1" s="757"/>
      <c r="KKL1" s="757"/>
      <c r="KKM1" s="757"/>
      <c r="KKN1" s="757"/>
      <c r="KKO1" s="757"/>
      <c r="KKP1" s="757"/>
      <c r="KKQ1" s="757"/>
      <c r="KKR1" s="757"/>
      <c r="KKS1" s="757"/>
      <c r="KKT1" s="757"/>
      <c r="KKU1" s="757"/>
      <c r="KKV1" s="757"/>
      <c r="KKW1" s="756"/>
      <c r="KKX1" s="757"/>
      <c r="KKY1" s="757"/>
      <c r="KKZ1" s="757"/>
      <c r="KLA1" s="757"/>
      <c r="KLB1" s="757"/>
      <c r="KLC1" s="757"/>
      <c r="KLD1" s="757"/>
      <c r="KLE1" s="757"/>
      <c r="KLF1" s="757"/>
      <c r="KLG1" s="757"/>
      <c r="KLH1" s="757"/>
      <c r="KLI1" s="757"/>
      <c r="KLJ1" s="757"/>
      <c r="KLK1" s="757"/>
      <c r="KLL1" s="757"/>
      <c r="KLM1" s="756"/>
      <c r="KLN1" s="757"/>
      <c r="KLO1" s="757"/>
      <c r="KLP1" s="757"/>
      <c r="KLQ1" s="757"/>
      <c r="KLR1" s="757"/>
      <c r="KLS1" s="757"/>
      <c r="KLT1" s="757"/>
      <c r="KLU1" s="757"/>
      <c r="KLV1" s="757"/>
      <c r="KLW1" s="757"/>
      <c r="KLX1" s="757"/>
      <c r="KLY1" s="757"/>
      <c r="KLZ1" s="757"/>
      <c r="KMA1" s="757"/>
      <c r="KMB1" s="757"/>
      <c r="KMC1" s="756"/>
      <c r="KMD1" s="757"/>
      <c r="KME1" s="757"/>
      <c r="KMF1" s="757"/>
      <c r="KMG1" s="757"/>
      <c r="KMH1" s="757"/>
      <c r="KMI1" s="757"/>
      <c r="KMJ1" s="757"/>
      <c r="KMK1" s="757"/>
      <c r="KML1" s="757"/>
      <c r="KMM1" s="757"/>
      <c r="KMN1" s="757"/>
      <c r="KMO1" s="757"/>
      <c r="KMP1" s="757"/>
      <c r="KMQ1" s="757"/>
      <c r="KMR1" s="757"/>
      <c r="KMS1" s="756"/>
      <c r="KMT1" s="757"/>
      <c r="KMU1" s="757"/>
      <c r="KMV1" s="757"/>
      <c r="KMW1" s="757"/>
      <c r="KMX1" s="757"/>
      <c r="KMY1" s="757"/>
      <c r="KMZ1" s="757"/>
      <c r="KNA1" s="757"/>
      <c r="KNB1" s="757"/>
      <c r="KNC1" s="757"/>
      <c r="KND1" s="757"/>
      <c r="KNE1" s="757"/>
      <c r="KNF1" s="757"/>
      <c r="KNG1" s="757"/>
      <c r="KNH1" s="757"/>
      <c r="KNI1" s="756"/>
      <c r="KNJ1" s="757"/>
      <c r="KNK1" s="757"/>
      <c r="KNL1" s="757"/>
      <c r="KNM1" s="757"/>
      <c r="KNN1" s="757"/>
      <c r="KNO1" s="757"/>
      <c r="KNP1" s="757"/>
      <c r="KNQ1" s="757"/>
      <c r="KNR1" s="757"/>
      <c r="KNS1" s="757"/>
      <c r="KNT1" s="757"/>
      <c r="KNU1" s="757"/>
      <c r="KNV1" s="757"/>
      <c r="KNW1" s="757"/>
      <c r="KNX1" s="757"/>
      <c r="KNY1" s="756"/>
      <c r="KNZ1" s="757"/>
      <c r="KOA1" s="757"/>
      <c r="KOB1" s="757"/>
      <c r="KOC1" s="757"/>
      <c r="KOD1" s="757"/>
      <c r="KOE1" s="757"/>
      <c r="KOF1" s="757"/>
      <c r="KOG1" s="757"/>
      <c r="KOH1" s="757"/>
      <c r="KOI1" s="757"/>
      <c r="KOJ1" s="757"/>
      <c r="KOK1" s="757"/>
      <c r="KOL1" s="757"/>
      <c r="KOM1" s="757"/>
      <c r="KON1" s="757"/>
      <c r="KOO1" s="756"/>
      <c r="KOP1" s="757"/>
      <c r="KOQ1" s="757"/>
      <c r="KOR1" s="757"/>
      <c r="KOS1" s="757"/>
      <c r="KOT1" s="757"/>
      <c r="KOU1" s="757"/>
      <c r="KOV1" s="757"/>
      <c r="KOW1" s="757"/>
      <c r="KOX1" s="757"/>
      <c r="KOY1" s="757"/>
      <c r="KOZ1" s="757"/>
      <c r="KPA1" s="757"/>
      <c r="KPB1" s="757"/>
      <c r="KPC1" s="757"/>
      <c r="KPD1" s="757"/>
      <c r="KPE1" s="756"/>
      <c r="KPF1" s="757"/>
      <c r="KPG1" s="757"/>
      <c r="KPH1" s="757"/>
      <c r="KPI1" s="757"/>
      <c r="KPJ1" s="757"/>
      <c r="KPK1" s="757"/>
      <c r="KPL1" s="757"/>
      <c r="KPM1" s="757"/>
      <c r="KPN1" s="757"/>
      <c r="KPO1" s="757"/>
      <c r="KPP1" s="757"/>
      <c r="KPQ1" s="757"/>
      <c r="KPR1" s="757"/>
      <c r="KPS1" s="757"/>
      <c r="KPT1" s="757"/>
      <c r="KPU1" s="756"/>
      <c r="KPV1" s="757"/>
      <c r="KPW1" s="757"/>
      <c r="KPX1" s="757"/>
      <c r="KPY1" s="757"/>
      <c r="KPZ1" s="757"/>
      <c r="KQA1" s="757"/>
      <c r="KQB1" s="757"/>
      <c r="KQC1" s="757"/>
      <c r="KQD1" s="757"/>
      <c r="KQE1" s="757"/>
      <c r="KQF1" s="757"/>
      <c r="KQG1" s="757"/>
      <c r="KQH1" s="757"/>
      <c r="KQI1" s="757"/>
      <c r="KQJ1" s="757"/>
      <c r="KQK1" s="756"/>
      <c r="KQL1" s="757"/>
      <c r="KQM1" s="757"/>
      <c r="KQN1" s="757"/>
      <c r="KQO1" s="757"/>
      <c r="KQP1" s="757"/>
      <c r="KQQ1" s="757"/>
      <c r="KQR1" s="757"/>
      <c r="KQS1" s="757"/>
      <c r="KQT1" s="757"/>
      <c r="KQU1" s="757"/>
      <c r="KQV1" s="757"/>
      <c r="KQW1" s="757"/>
      <c r="KQX1" s="757"/>
      <c r="KQY1" s="757"/>
      <c r="KQZ1" s="757"/>
      <c r="KRA1" s="756"/>
      <c r="KRB1" s="757"/>
      <c r="KRC1" s="757"/>
      <c r="KRD1" s="757"/>
      <c r="KRE1" s="757"/>
      <c r="KRF1" s="757"/>
      <c r="KRG1" s="757"/>
      <c r="KRH1" s="757"/>
      <c r="KRI1" s="757"/>
      <c r="KRJ1" s="757"/>
      <c r="KRK1" s="757"/>
      <c r="KRL1" s="757"/>
      <c r="KRM1" s="757"/>
      <c r="KRN1" s="757"/>
      <c r="KRO1" s="757"/>
      <c r="KRP1" s="757"/>
      <c r="KRQ1" s="756"/>
      <c r="KRR1" s="757"/>
      <c r="KRS1" s="757"/>
      <c r="KRT1" s="757"/>
      <c r="KRU1" s="757"/>
      <c r="KRV1" s="757"/>
      <c r="KRW1" s="757"/>
      <c r="KRX1" s="757"/>
      <c r="KRY1" s="757"/>
      <c r="KRZ1" s="757"/>
      <c r="KSA1" s="757"/>
      <c r="KSB1" s="757"/>
      <c r="KSC1" s="757"/>
      <c r="KSD1" s="757"/>
      <c r="KSE1" s="757"/>
      <c r="KSF1" s="757"/>
      <c r="KSG1" s="756"/>
      <c r="KSH1" s="757"/>
      <c r="KSI1" s="757"/>
      <c r="KSJ1" s="757"/>
      <c r="KSK1" s="757"/>
      <c r="KSL1" s="757"/>
      <c r="KSM1" s="757"/>
      <c r="KSN1" s="757"/>
      <c r="KSO1" s="757"/>
      <c r="KSP1" s="757"/>
      <c r="KSQ1" s="757"/>
      <c r="KSR1" s="757"/>
      <c r="KSS1" s="757"/>
      <c r="KST1" s="757"/>
      <c r="KSU1" s="757"/>
      <c r="KSV1" s="757"/>
      <c r="KSW1" s="756"/>
      <c r="KSX1" s="757"/>
      <c r="KSY1" s="757"/>
      <c r="KSZ1" s="757"/>
      <c r="KTA1" s="757"/>
      <c r="KTB1" s="757"/>
      <c r="KTC1" s="757"/>
      <c r="KTD1" s="757"/>
      <c r="KTE1" s="757"/>
      <c r="KTF1" s="757"/>
      <c r="KTG1" s="757"/>
      <c r="KTH1" s="757"/>
      <c r="KTI1" s="757"/>
      <c r="KTJ1" s="757"/>
      <c r="KTK1" s="757"/>
      <c r="KTL1" s="757"/>
      <c r="KTM1" s="756"/>
      <c r="KTN1" s="757"/>
      <c r="KTO1" s="757"/>
      <c r="KTP1" s="757"/>
      <c r="KTQ1" s="757"/>
      <c r="KTR1" s="757"/>
      <c r="KTS1" s="757"/>
      <c r="KTT1" s="757"/>
      <c r="KTU1" s="757"/>
      <c r="KTV1" s="757"/>
      <c r="KTW1" s="757"/>
      <c r="KTX1" s="757"/>
      <c r="KTY1" s="757"/>
      <c r="KTZ1" s="757"/>
      <c r="KUA1" s="757"/>
      <c r="KUB1" s="757"/>
      <c r="KUC1" s="756"/>
      <c r="KUD1" s="757"/>
      <c r="KUE1" s="757"/>
      <c r="KUF1" s="757"/>
      <c r="KUG1" s="757"/>
      <c r="KUH1" s="757"/>
      <c r="KUI1" s="757"/>
      <c r="KUJ1" s="757"/>
      <c r="KUK1" s="757"/>
      <c r="KUL1" s="757"/>
      <c r="KUM1" s="757"/>
      <c r="KUN1" s="757"/>
      <c r="KUO1" s="757"/>
      <c r="KUP1" s="757"/>
      <c r="KUQ1" s="757"/>
      <c r="KUR1" s="757"/>
      <c r="KUS1" s="756"/>
      <c r="KUT1" s="757"/>
      <c r="KUU1" s="757"/>
      <c r="KUV1" s="757"/>
      <c r="KUW1" s="757"/>
      <c r="KUX1" s="757"/>
      <c r="KUY1" s="757"/>
      <c r="KUZ1" s="757"/>
      <c r="KVA1" s="757"/>
      <c r="KVB1" s="757"/>
      <c r="KVC1" s="757"/>
      <c r="KVD1" s="757"/>
      <c r="KVE1" s="757"/>
      <c r="KVF1" s="757"/>
      <c r="KVG1" s="757"/>
      <c r="KVH1" s="757"/>
      <c r="KVI1" s="756"/>
      <c r="KVJ1" s="757"/>
      <c r="KVK1" s="757"/>
      <c r="KVL1" s="757"/>
      <c r="KVM1" s="757"/>
      <c r="KVN1" s="757"/>
      <c r="KVO1" s="757"/>
      <c r="KVP1" s="757"/>
      <c r="KVQ1" s="757"/>
      <c r="KVR1" s="757"/>
      <c r="KVS1" s="757"/>
      <c r="KVT1" s="757"/>
      <c r="KVU1" s="757"/>
      <c r="KVV1" s="757"/>
      <c r="KVW1" s="757"/>
      <c r="KVX1" s="757"/>
      <c r="KVY1" s="756"/>
      <c r="KVZ1" s="757"/>
      <c r="KWA1" s="757"/>
      <c r="KWB1" s="757"/>
      <c r="KWC1" s="757"/>
      <c r="KWD1" s="757"/>
      <c r="KWE1" s="757"/>
      <c r="KWF1" s="757"/>
      <c r="KWG1" s="757"/>
      <c r="KWH1" s="757"/>
      <c r="KWI1" s="757"/>
      <c r="KWJ1" s="757"/>
      <c r="KWK1" s="757"/>
      <c r="KWL1" s="757"/>
      <c r="KWM1" s="757"/>
      <c r="KWN1" s="757"/>
      <c r="KWO1" s="756"/>
      <c r="KWP1" s="757"/>
      <c r="KWQ1" s="757"/>
      <c r="KWR1" s="757"/>
      <c r="KWS1" s="757"/>
      <c r="KWT1" s="757"/>
      <c r="KWU1" s="757"/>
      <c r="KWV1" s="757"/>
      <c r="KWW1" s="757"/>
      <c r="KWX1" s="757"/>
      <c r="KWY1" s="757"/>
      <c r="KWZ1" s="757"/>
      <c r="KXA1" s="757"/>
      <c r="KXB1" s="757"/>
      <c r="KXC1" s="757"/>
      <c r="KXD1" s="757"/>
      <c r="KXE1" s="756"/>
      <c r="KXF1" s="757"/>
      <c r="KXG1" s="757"/>
      <c r="KXH1" s="757"/>
      <c r="KXI1" s="757"/>
      <c r="KXJ1" s="757"/>
      <c r="KXK1" s="757"/>
      <c r="KXL1" s="757"/>
      <c r="KXM1" s="757"/>
      <c r="KXN1" s="757"/>
      <c r="KXO1" s="757"/>
      <c r="KXP1" s="757"/>
      <c r="KXQ1" s="757"/>
      <c r="KXR1" s="757"/>
      <c r="KXS1" s="757"/>
      <c r="KXT1" s="757"/>
      <c r="KXU1" s="756"/>
      <c r="KXV1" s="757"/>
      <c r="KXW1" s="757"/>
      <c r="KXX1" s="757"/>
      <c r="KXY1" s="757"/>
      <c r="KXZ1" s="757"/>
      <c r="KYA1" s="757"/>
      <c r="KYB1" s="757"/>
      <c r="KYC1" s="757"/>
      <c r="KYD1" s="757"/>
      <c r="KYE1" s="757"/>
      <c r="KYF1" s="757"/>
      <c r="KYG1" s="757"/>
      <c r="KYH1" s="757"/>
      <c r="KYI1" s="757"/>
      <c r="KYJ1" s="757"/>
      <c r="KYK1" s="756"/>
      <c r="KYL1" s="757"/>
      <c r="KYM1" s="757"/>
      <c r="KYN1" s="757"/>
      <c r="KYO1" s="757"/>
      <c r="KYP1" s="757"/>
      <c r="KYQ1" s="757"/>
      <c r="KYR1" s="757"/>
      <c r="KYS1" s="757"/>
      <c r="KYT1" s="757"/>
      <c r="KYU1" s="757"/>
      <c r="KYV1" s="757"/>
      <c r="KYW1" s="757"/>
      <c r="KYX1" s="757"/>
      <c r="KYY1" s="757"/>
      <c r="KYZ1" s="757"/>
      <c r="KZA1" s="756"/>
      <c r="KZB1" s="757"/>
      <c r="KZC1" s="757"/>
      <c r="KZD1" s="757"/>
      <c r="KZE1" s="757"/>
      <c r="KZF1" s="757"/>
      <c r="KZG1" s="757"/>
      <c r="KZH1" s="757"/>
      <c r="KZI1" s="757"/>
      <c r="KZJ1" s="757"/>
      <c r="KZK1" s="757"/>
      <c r="KZL1" s="757"/>
      <c r="KZM1" s="757"/>
      <c r="KZN1" s="757"/>
      <c r="KZO1" s="757"/>
      <c r="KZP1" s="757"/>
      <c r="KZQ1" s="756"/>
      <c r="KZR1" s="757"/>
      <c r="KZS1" s="757"/>
      <c r="KZT1" s="757"/>
      <c r="KZU1" s="757"/>
      <c r="KZV1" s="757"/>
      <c r="KZW1" s="757"/>
      <c r="KZX1" s="757"/>
      <c r="KZY1" s="757"/>
      <c r="KZZ1" s="757"/>
      <c r="LAA1" s="757"/>
      <c r="LAB1" s="757"/>
      <c r="LAC1" s="757"/>
      <c r="LAD1" s="757"/>
      <c r="LAE1" s="757"/>
      <c r="LAF1" s="757"/>
      <c r="LAG1" s="756"/>
      <c r="LAH1" s="757"/>
      <c r="LAI1" s="757"/>
      <c r="LAJ1" s="757"/>
      <c r="LAK1" s="757"/>
      <c r="LAL1" s="757"/>
      <c r="LAM1" s="757"/>
      <c r="LAN1" s="757"/>
      <c r="LAO1" s="757"/>
      <c r="LAP1" s="757"/>
      <c r="LAQ1" s="757"/>
      <c r="LAR1" s="757"/>
      <c r="LAS1" s="757"/>
      <c r="LAT1" s="757"/>
      <c r="LAU1" s="757"/>
      <c r="LAV1" s="757"/>
      <c r="LAW1" s="756"/>
      <c r="LAX1" s="757"/>
      <c r="LAY1" s="757"/>
      <c r="LAZ1" s="757"/>
      <c r="LBA1" s="757"/>
      <c r="LBB1" s="757"/>
      <c r="LBC1" s="757"/>
      <c r="LBD1" s="757"/>
      <c r="LBE1" s="757"/>
      <c r="LBF1" s="757"/>
      <c r="LBG1" s="757"/>
      <c r="LBH1" s="757"/>
      <c r="LBI1" s="757"/>
      <c r="LBJ1" s="757"/>
      <c r="LBK1" s="757"/>
      <c r="LBL1" s="757"/>
      <c r="LBM1" s="756"/>
      <c r="LBN1" s="757"/>
      <c r="LBO1" s="757"/>
      <c r="LBP1" s="757"/>
      <c r="LBQ1" s="757"/>
      <c r="LBR1" s="757"/>
      <c r="LBS1" s="757"/>
      <c r="LBT1" s="757"/>
      <c r="LBU1" s="757"/>
      <c r="LBV1" s="757"/>
      <c r="LBW1" s="757"/>
      <c r="LBX1" s="757"/>
      <c r="LBY1" s="757"/>
      <c r="LBZ1" s="757"/>
      <c r="LCA1" s="757"/>
      <c r="LCB1" s="757"/>
      <c r="LCC1" s="756"/>
      <c r="LCD1" s="757"/>
      <c r="LCE1" s="757"/>
      <c r="LCF1" s="757"/>
      <c r="LCG1" s="757"/>
      <c r="LCH1" s="757"/>
      <c r="LCI1" s="757"/>
      <c r="LCJ1" s="757"/>
      <c r="LCK1" s="757"/>
      <c r="LCL1" s="757"/>
      <c r="LCM1" s="757"/>
      <c r="LCN1" s="757"/>
      <c r="LCO1" s="757"/>
      <c r="LCP1" s="757"/>
      <c r="LCQ1" s="757"/>
      <c r="LCR1" s="757"/>
      <c r="LCS1" s="756"/>
      <c r="LCT1" s="757"/>
      <c r="LCU1" s="757"/>
      <c r="LCV1" s="757"/>
      <c r="LCW1" s="757"/>
      <c r="LCX1" s="757"/>
      <c r="LCY1" s="757"/>
      <c r="LCZ1" s="757"/>
      <c r="LDA1" s="757"/>
      <c r="LDB1" s="757"/>
      <c r="LDC1" s="757"/>
      <c r="LDD1" s="757"/>
      <c r="LDE1" s="757"/>
      <c r="LDF1" s="757"/>
      <c r="LDG1" s="757"/>
      <c r="LDH1" s="757"/>
      <c r="LDI1" s="756"/>
      <c r="LDJ1" s="757"/>
      <c r="LDK1" s="757"/>
      <c r="LDL1" s="757"/>
      <c r="LDM1" s="757"/>
      <c r="LDN1" s="757"/>
      <c r="LDO1" s="757"/>
      <c r="LDP1" s="757"/>
      <c r="LDQ1" s="757"/>
      <c r="LDR1" s="757"/>
      <c r="LDS1" s="757"/>
      <c r="LDT1" s="757"/>
      <c r="LDU1" s="757"/>
      <c r="LDV1" s="757"/>
      <c r="LDW1" s="757"/>
      <c r="LDX1" s="757"/>
      <c r="LDY1" s="756"/>
      <c r="LDZ1" s="757"/>
      <c r="LEA1" s="757"/>
      <c r="LEB1" s="757"/>
      <c r="LEC1" s="757"/>
      <c r="LED1" s="757"/>
      <c r="LEE1" s="757"/>
      <c r="LEF1" s="757"/>
      <c r="LEG1" s="757"/>
      <c r="LEH1" s="757"/>
      <c r="LEI1" s="757"/>
      <c r="LEJ1" s="757"/>
      <c r="LEK1" s="757"/>
      <c r="LEL1" s="757"/>
      <c r="LEM1" s="757"/>
      <c r="LEN1" s="757"/>
      <c r="LEO1" s="756"/>
      <c r="LEP1" s="757"/>
      <c r="LEQ1" s="757"/>
      <c r="LER1" s="757"/>
      <c r="LES1" s="757"/>
      <c r="LET1" s="757"/>
      <c r="LEU1" s="757"/>
      <c r="LEV1" s="757"/>
      <c r="LEW1" s="757"/>
      <c r="LEX1" s="757"/>
      <c r="LEY1" s="757"/>
      <c r="LEZ1" s="757"/>
      <c r="LFA1" s="757"/>
      <c r="LFB1" s="757"/>
      <c r="LFC1" s="757"/>
      <c r="LFD1" s="757"/>
      <c r="LFE1" s="756"/>
      <c r="LFF1" s="757"/>
      <c r="LFG1" s="757"/>
      <c r="LFH1" s="757"/>
      <c r="LFI1" s="757"/>
      <c r="LFJ1" s="757"/>
      <c r="LFK1" s="757"/>
      <c r="LFL1" s="757"/>
      <c r="LFM1" s="757"/>
      <c r="LFN1" s="757"/>
      <c r="LFO1" s="757"/>
      <c r="LFP1" s="757"/>
      <c r="LFQ1" s="757"/>
      <c r="LFR1" s="757"/>
      <c r="LFS1" s="757"/>
      <c r="LFT1" s="757"/>
      <c r="LFU1" s="756"/>
      <c r="LFV1" s="757"/>
      <c r="LFW1" s="757"/>
      <c r="LFX1" s="757"/>
      <c r="LFY1" s="757"/>
      <c r="LFZ1" s="757"/>
      <c r="LGA1" s="757"/>
      <c r="LGB1" s="757"/>
      <c r="LGC1" s="757"/>
      <c r="LGD1" s="757"/>
      <c r="LGE1" s="757"/>
      <c r="LGF1" s="757"/>
      <c r="LGG1" s="757"/>
      <c r="LGH1" s="757"/>
      <c r="LGI1" s="757"/>
      <c r="LGJ1" s="757"/>
      <c r="LGK1" s="756"/>
      <c r="LGL1" s="757"/>
      <c r="LGM1" s="757"/>
      <c r="LGN1" s="757"/>
      <c r="LGO1" s="757"/>
      <c r="LGP1" s="757"/>
      <c r="LGQ1" s="757"/>
      <c r="LGR1" s="757"/>
      <c r="LGS1" s="757"/>
      <c r="LGT1" s="757"/>
      <c r="LGU1" s="757"/>
      <c r="LGV1" s="757"/>
      <c r="LGW1" s="757"/>
      <c r="LGX1" s="757"/>
      <c r="LGY1" s="757"/>
      <c r="LGZ1" s="757"/>
      <c r="LHA1" s="756"/>
      <c r="LHB1" s="757"/>
      <c r="LHC1" s="757"/>
      <c r="LHD1" s="757"/>
      <c r="LHE1" s="757"/>
      <c r="LHF1" s="757"/>
      <c r="LHG1" s="757"/>
      <c r="LHH1" s="757"/>
      <c r="LHI1" s="757"/>
      <c r="LHJ1" s="757"/>
      <c r="LHK1" s="757"/>
      <c r="LHL1" s="757"/>
      <c r="LHM1" s="757"/>
      <c r="LHN1" s="757"/>
      <c r="LHO1" s="757"/>
      <c r="LHP1" s="757"/>
      <c r="LHQ1" s="756"/>
      <c r="LHR1" s="757"/>
      <c r="LHS1" s="757"/>
      <c r="LHT1" s="757"/>
      <c r="LHU1" s="757"/>
      <c r="LHV1" s="757"/>
      <c r="LHW1" s="757"/>
      <c r="LHX1" s="757"/>
      <c r="LHY1" s="757"/>
      <c r="LHZ1" s="757"/>
      <c r="LIA1" s="757"/>
      <c r="LIB1" s="757"/>
      <c r="LIC1" s="757"/>
      <c r="LID1" s="757"/>
      <c r="LIE1" s="757"/>
      <c r="LIF1" s="757"/>
      <c r="LIG1" s="756"/>
      <c r="LIH1" s="757"/>
      <c r="LII1" s="757"/>
      <c r="LIJ1" s="757"/>
      <c r="LIK1" s="757"/>
      <c r="LIL1" s="757"/>
      <c r="LIM1" s="757"/>
      <c r="LIN1" s="757"/>
      <c r="LIO1" s="757"/>
      <c r="LIP1" s="757"/>
      <c r="LIQ1" s="757"/>
      <c r="LIR1" s="757"/>
      <c r="LIS1" s="757"/>
      <c r="LIT1" s="757"/>
      <c r="LIU1" s="757"/>
      <c r="LIV1" s="757"/>
      <c r="LIW1" s="756"/>
      <c r="LIX1" s="757"/>
      <c r="LIY1" s="757"/>
      <c r="LIZ1" s="757"/>
      <c r="LJA1" s="757"/>
      <c r="LJB1" s="757"/>
      <c r="LJC1" s="757"/>
      <c r="LJD1" s="757"/>
      <c r="LJE1" s="757"/>
      <c r="LJF1" s="757"/>
      <c r="LJG1" s="757"/>
      <c r="LJH1" s="757"/>
      <c r="LJI1" s="757"/>
      <c r="LJJ1" s="757"/>
      <c r="LJK1" s="757"/>
      <c r="LJL1" s="757"/>
      <c r="LJM1" s="756"/>
      <c r="LJN1" s="757"/>
      <c r="LJO1" s="757"/>
      <c r="LJP1" s="757"/>
      <c r="LJQ1" s="757"/>
      <c r="LJR1" s="757"/>
      <c r="LJS1" s="757"/>
      <c r="LJT1" s="757"/>
      <c r="LJU1" s="757"/>
      <c r="LJV1" s="757"/>
      <c r="LJW1" s="757"/>
      <c r="LJX1" s="757"/>
      <c r="LJY1" s="757"/>
      <c r="LJZ1" s="757"/>
      <c r="LKA1" s="757"/>
      <c r="LKB1" s="757"/>
      <c r="LKC1" s="756"/>
      <c r="LKD1" s="757"/>
      <c r="LKE1" s="757"/>
      <c r="LKF1" s="757"/>
      <c r="LKG1" s="757"/>
      <c r="LKH1" s="757"/>
      <c r="LKI1" s="757"/>
      <c r="LKJ1" s="757"/>
      <c r="LKK1" s="757"/>
      <c r="LKL1" s="757"/>
      <c r="LKM1" s="757"/>
      <c r="LKN1" s="757"/>
      <c r="LKO1" s="757"/>
      <c r="LKP1" s="757"/>
      <c r="LKQ1" s="757"/>
      <c r="LKR1" s="757"/>
      <c r="LKS1" s="756"/>
      <c r="LKT1" s="757"/>
      <c r="LKU1" s="757"/>
      <c r="LKV1" s="757"/>
      <c r="LKW1" s="757"/>
      <c r="LKX1" s="757"/>
      <c r="LKY1" s="757"/>
      <c r="LKZ1" s="757"/>
      <c r="LLA1" s="757"/>
      <c r="LLB1" s="757"/>
      <c r="LLC1" s="757"/>
      <c r="LLD1" s="757"/>
      <c r="LLE1" s="757"/>
      <c r="LLF1" s="757"/>
      <c r="LLG1" s="757"/>
      <c r="LLH1" s="757"/>
      <c r="LLI1" s="756"/>
      <c r="LLJ1" s="757"/>
      <c r="LLK1" s="757"/>
      <c r="LLL1" s="757"/>
      <c r="LLM1" s="757"/>
      <c r="LLN1" s="757"/>
      <c r="LLO1" s="757"/>
      <c r="LLP1" s="757"/>
      <c r="LLQ1" s="757"/>
      <c r="LLR1" s="757"/>
      <c r="LLS1" s="757"/>
      <c r="LLT1" s="757"/>
      <c r="LLU1" s="757"/>
      <c r="LLV1" s="757"/>
      <c r="LLW1" s="757"/>
      <c r="LLX1" s="757"/>
      <c r="LLY1" s="756"/>
      <c r="LLZ1" s="757"/>
      <c r="LMA1" s="757"/>
      <c r="LMB1" s="757"/>
      <c r="LMC1" s="757"/>
      <c r="LMD1" s="757"/>
      <c r="LME1" s="757"/>
      <c r="LMF1" s="757"/>
      <c r="LMG1" s="757"/>
      <c r="LMH1" s="757"/>
      <c r="LMI1" s="757"/>
      <c r="LMJ1" s="757"/>
      <c r="LMK1" s="757"/>
      <c r="LML1" s="757"/>
      <c r="LMM1" s="757"/>
      <c r="LMN1" s="757"/>
      <c r="LMO1" s="756"/>
      <c r="LMP1" s="757"/>
      <c r="LMQ1" s="757"/>
      <c r="LMR1" s="757"/>
      <c r="LMS1" s="757"/>
      <c r="LMT1" s="757"/>
      <c r="LMU1" s="757"/>
      <c r="LMV1" s="757"/>
      <c r="LMW1" s="757"/>
      <c r="LMX1" s="757"/>
      <c r="LMY1" s="757"/>
      <c r="LMZ1" s="757"/>
      <c r="LNA1" s="757"/>
      <c r="LNB1" s="757"/>
      <c r="LNC1" s="757"/>
      <c r="LND1" s="757"/>
      <c r="LNE1" s="756"/>
      <c r="LNF1" s="757"/>
      <c r="LNG1" s="757"/>
      <c r="LNH1" s="757"/>
      <c r="LNI1" s="757"/>
      <c r="LNJ1" s="757"/>
      <c r="LNK1" s="757"/>
      <c r="LNL1" s="757"/>
      <c r="LNM1" s="757"/>
      <c r="LNN1" s="757"/>
      <c r="LNO1" s="757"/>
      <c r="LNP1" s="757"/>
      <c r="LNQ1" s="757"/>
      <c r="LNR1" s="757"/>
      <c r="LNS1" s="757"/>
      <c r="LNT1" s="757"/>
      <c r="LNU1" s="756"/>
      <c r="LNV1" s="757"/>
      <c r="LNW1" s="757"/>
      <c r="LNX1" s="757"/>
      <c r="LNY1" s="757"/>
      <c r="LNZ1" s="757"/>
      <c r="LOA1" s="757"/>
      <c r="LOB1" s="757"/>
      <c r="LOC1" s="757"/>
      <c r="LOD1" s="757"/>
      <c r="LOE1" s="757"/>
      <c r="LOF1" s="757"/>
      <c r="LOG1" s="757"/>
      <c r="LOH1" s="757"/>
      <c r="LOI1" s="757"/>
      <c r="LOJ1" s="757"/>
      <c r="LOK1" s="756"/>
      <c r="LOL1" s="757"/>
      <c r="LOM1" s="757"/>
      <c r="LON1" s="757"/>
      <c r="LOO1" s="757"/>
      <c r="LOP1" s="757"/>
      <c r="LOQ1" s="757"/>
      <c r="LOR1" s="757"/>
      <c r="LOS1" s="757"/>
      <c r="LOT1" s="757"/>
      <c r="LOU1" s="757"/>
      <c r="LOV1" s="757"/>
      <c r="LOW1" s="757"/>
      <c r="LOX1" s="757"/>
      <c r="LOY1" s="757"/>
      <c r="LOZ1" s="757"/>
      <c r="LPA1" s="756"/>
      <c r="LPB1" s="757"/>
      <c r="LPC1" s="757"/>
      <c r="LPD1" s="757"/>
      <c r="LPE1" s="757"/>
      <c r="LPF1" s="757"/>
      <c r="LPG1" s="757"/>
      <c r="LPH1" s="757"/>
      <c r="LPI1" s="757"/>
      <c r="LPJ1" s="757"/>
      <c r="LPK1" s="757"/>
      <c r="LPL1" s="757"/>
      <c r="LPM1" s="757"/>
      <c r="LPN1" s="757"/>
      <c r="LPO1" s="757"/>
      <c r="LPP1" s="757"/>
      <c r="LPQ1" s="756"/>
      <c r="LPR1" s="757"/>
      <c r="LPS1" s="757"/>
      <c r="LPT1" s="757"/>
      <c r="LPU1" s="757"/>
      <c r="LPV1" s="757"/>
      <c r="LPW1" s="757"/>
      <c r="LPX1" s="757"/>
      <c r="LPY1" s="757"/>
      <c r="LPZ1" s="757"/>
      <c r="LQA1" s="757"/>
      <c r="LQB1" s="757"/>
      <c r="LQC1" s="757"/>
      <c r="LQD1" s="757"/>
      <c r="LQE1" s="757"/>
      <c r="LQF1" s="757"/>
      <c r="LQG1" s="756"/>
      <c r="LQH1" s="757"/>
      <c r="LQI1" s="757"/>
      <c r="LQJ1" s="757"/>
      <c r="LQK1" s="757"/>
      <c r="LQL1" s="757"/>
      <c r="LQM1" s="757"/>
      <c r="LQN1" s="757"/>
      <c r="LQO1" s="757"/>
      <c r="LQP1" s="757"/>
      <c r="LQQ1" s="757"/>
      <c r="LQR1" s="757"/>
      <c r="LQS1" s="757"/>
      <c r="LQT1" s="757"/>
      <c r="LQU1" s="757"/>
      <c r="LQV1" s="757"/>
      <c r="LQW1" s="756"/>
      <c r="LQX1" s="757"/>
      <c r="LQY1" s="757"/>
      <c r="LQZ1" s="757"/>
      <c r="LRA1" s="757"/>
      <c r="LRB1" s="757"/>
      <c r="LRC1" s="757"/>
      <c r="LRD1" s="757"/>
      <c r="LRE1" s="757"/>
      <c r="LRF1" s="757"/>
      <c r="LRG1" s="757"/>
      <c r="LRH1" s="757"/>
      <c r="LRI1" s="757"/>
      <c r="LRJ1" s="757"/>
      <c r="LRK1" s="757"/>
      <c r="LRL1" s="757"/>
      <c r="LRM1" s="756"/>
      <c r="LRN1" s="757"/>
      <c r="LRO1" s="757"/>
      <c r="LRP1" s="757"/>
      <c r="LRQ1" s="757"/>
      <c r="LRR1" s="757"/>
      <c r="LRS1" s="757"/>
      <c r="LRT1" s="757"/>
      <c r="LRU1" s="757"/>
      <c r="LRV1" s="757"/>
      <c r="LRW1" s="757"/>
      <c r="LRX1" s="757"/>
      <c r="LRY1" s="757"/>
      <c r="LRZ1" s="757"/>
      <c r="LSA1" s="757"/>
      <c r="LSB1" s="757"/>
      <c r="LSC1" s="756"/>
      <c r="LSD1" s="757"/>
      <c r="LSE1" s="757"/>
      <c r="LSF1" s="757"/>
      <c r="LSG1" s="757"/>
      <c r="LSH1" s="757"/>
      <c r="LSI1" s="757"/>
      <c r="LSJ1" s="757"/>
      <c r="LSK1" s="757"/>
      <c r="LSL1" s="757"/>
      <c r="LSM1" s="757"/>
      <c r="LSN1" s="757"/>
      <c r="LSO1" s="757"/>
      <c r="LSP1" s="757"/>
      <c r="LSQ1" s="757"/>
      <c r="LSR1" s="757"/>
      <c r="LSS1" s="756"/>
      <c r="LST1" s="757"/>
      <c r="LSU1" s="757"/>
      <c r="LSV1" s="757"/>
      <c r="LSW1" s="757"/>
      <c r="LSX1" s="757"/>
      <c r="LSY1" s="757"/>
      <c r="LSZ1" s="757"/>
      <c r="LTA1" s="757"/>
      <c r="LTB1" s="757"/>
      <c r="LTC1" s="757"/>
      <c r="LTD1" s="757"/>
      <c r="LTE1" s="757"/>
      <c r="LTF1" s="757"/>
      <c r="LTG1" s="757"/>
      <c r="LTH1" s="757"/>
      <c r="LTI1" s="756"/>
      <c r="LTJ1" s="757"/>
      <c r="LTK1" s="757"/>
      <c r="LTL1" s="757"/>
      <c r="LTM1" s="757"/>
      <c r="LTN1" s="757"/>
      <c r="LTO1" s="757"/>
      <c r="LTP1" s="757"/>
      <c r="LTQ1" s="757"/>
      <c r="LTR1" s="757"/>
      <c r="LTS1" s="757"/>
      <c r="LTT1" s="757"/>
      <c r="LTU1" s="757"/>
      <c r="LTV1" s="757"/>
      <c r="LTW1" s="757"/>
      <c r="LTX1" s="757"/>
      <c r="LTY1" s="756"/>
      <c r="LTZ1" s="757"/>
      <c r="LUA1" s="757"/>
      <c r="LUB1" s="757"/>
      <c r="LUC1" s="757"/>
      <c r="LUD1" s="757"/>
      <c r="LUE1" s="757"/>
      <c r="LUF1" s="757"/>
      <c r="LUG1" s="757"/>
      <c r="LUH1" s="757"/>
      <c r="LUI1" s="757"/>
      <c r="LUJ1" s="757"/>
      <c r="LUK1" s="757"/>
      <c r="LUL1" s="757"/>
      <c r="LUM1" s="757"/>
      <c r="LUN1" s="757"/>
      <c r="LUO1" s="756"/>
      <c r="LUP1" s="757"/>
      <c r="LUQ1" s="757"/>
      <c r="LUR1" s="757"/>
      <c r="LUS1" s="757"/>
      <c r="LUT1" s="757"/>
      <c r="LUU1" s="757"/>
      <c r="LUV1" s="757"/>
      <c r="LUW1" s="757"/>
      <c r="LUX1" s="757"/>
      <c r="LUY1" s="757"/>
      <c r="LUZ1" s="757"/>
      <c r="LVA1" s="757"/>
      <c r="LVB1" s="757"/>
      <c r="LVC1" s="757"/>
      <c r="LVD1" s="757"/>
      <c r="LVE1" s="756"/>
      <c r="LVF1" s="757"/>
      <c r="LVG1" s="757"/>
      <c r="LVH1" s="757"/>
      <c r="LVI1" s="757"/>
      <c r="LVJ1" s="757"/>
      <c r="LVK1" s="757"/>
      <c r="LVL1" s="757"/>
      <c r="LVM1" s="757"/>
      <c r="LVN1" s="757"/>
      <c r="LVO1" s="757"/>
      <c r="LVP1" s="757"/>
      <c r="LVQ1" s="757"/>
      <c r="LVR1" s="757"/>
      <c r="LVS1" s="757"/>
      <c r="LVT1" s="757"/>
      <c r="LVU1" s="756"/>
      <c r="LVV1" s="757"/>
      <c r="LVW1" s="757"/>
      <c r="LVX1" s="757"/>
      <c r="LVY1" s="757"/>
      <c r="LVZ1" s="757"/>
      <c r="LWA1" s="757"/>
      <c r="LWB1" s="757"/>
      <c r="LWC1" s="757"/>
      <c r="LWD1" s="757"/>
      <c r="LWE1" s="757"/>
      <c r="LWF1" s="757"/>
      <c r="LWG1" s="757"/>
      <c r="LWH1" s="757"/>
      <c r="LWI1" s="757"/>
      <c r="LWJ1" s="757"/>
      <c r="LWK1" s="756"/>
      <c r="LWL1" s="757"/>
      <c r="LWM1" s="757"/>
      <c r="LWN1" s="757"/>
      <c r="LWO1" s="757"/>
      <c r="LWP1" s="757"/>
      <c r="LWQ1" s="757"/>
      <c r="LWR1" s="757"/>
      <c r="LWS1" s="757"/>
      <c r="LWT1" s="757"/>
      <c r="LWU1" s="757"/>
      <c r="LWV1" s="757"/>
      <c r="LWW1" s="757"/>
      <c r="LWX1" s="757"/>
      <c r="LWY1" s="757"/>
      <c r="LWZ1" s="757"/>
      <c r="LXA1" s="756"/>
      <c r="LXB1" s="757"/>
      <c r="LXC1" s="757"/>
      <c r="LXD1" s="757"/>
      <c r="LXE1" s="757"/>
      <c r="LXF1" s="757"/>
      <c r="LXG1" s="757"/>
      <c r="LXH1" s="757"/>
      <c r="LXI1" s="757"/>
      <c r="LXJ1" s="757"/>
      <c r="LXK1" s="757"/>
      <c r="LXL1" s="757"/>
      <c r="LXM1" s="757"/>
      <c r="LXN1" s="757"/>
      <c r="LXO1" s="757"/>
      <c r="LXP1" s="757"/>
      <c r="LXQ1" s="756"/>
      <c r="LXR1" s="757"/>
      <c r="LXS1" s="757"/>
      <c r="LXT1" s="757"/>
      <c r="LXU1" s="757"/>
      <c r="LXV1" s="757"/>
      <c r="LXW1" s="757"/>
      <c r="LXX1" s="757"/>
      <c r="LXY1" s="757"/>
      <c r="LXZ1" s="757"/>
      <c r="LYA1" s="757"/>
      <c r="LYB1" s="757"/>
      <c r="LYC1" s="757"/>
      <c r="LYD1" s="757"/>
      <c r="LYE1" s="757"/>
      <c r="LYF1" s="757"/>
      <c r="LYG1" s="756"/>
      <c r="LYH1" s="757"/>
      <c r="LYI1" s="757"/>
      <c r="LYJ1" s="757"/>
      <c r="LYK1" s="757"/>
      <c r="LYL1" s="757"/>
      <c r="LYM1" s="757"/>
      <c r="LYN1" s="757"/>
      <c r="LYO1" s="757"/>
      <c r="LYP1" s="757"/>
      <c r="LYQ1" s="757"/>
      <c r="LYR1" s="757"/>
      <c r="LYS1" s="757"/>
      <c r="LYT1" s="757"/>
      <c r="LYU1" s="757"/>
      <c r="LYV1" s="757"/>
      <c r="LYW1" s="756"/>
      <c r="LYX1" s="757"/>
      <c r="LYY1" s="757"/>
      <c r="LYZ1" s="757"/>
      <c r="LZA1" s="757"/>
      <c r="LZB1" s="757"/>
      <c r="LZC1" s="757"/>
      <c r="LZD1" s="757"/>
      <c r="LZE1" s="757"/>
      <c r="LZF1" s="757"/>
      <c r="LZG1" s="757"/>
      <c r="LZH1" s="757"/>
      <c r="LZI1" s="757"/>
      <c r="LZJ1" s="757"/>
      <c r="LZK1" s="757"/>
      <c r="LZL1" s="757"/>
      <c r="LZM1" s="756"/>
      <c r="LZN1" s="757"/>
      <c r="LZO1" s="757"/>
      <c r="LZP1" s="757"/>
      <c r="LZQ1" s="757"/>
      <c r="LZR1" s="757"/>
      <c r="LZS1" s="757"/>
      <c r="LZT1" s="757"/>
      <c r="LZU1" s="757"/>
      <c r="LZV1" s="757"/>
      <c r="LZW1" s="757"/>
      <c r="LZX1" s="757"/>
      <c r="LZY1" s="757"/>
      <c r="LZZ1" s="757"/>
      <c r="MAA1" s="757"/>
      <c r="MAB1" s="757"/>
      <c r="MAC1" s="756"/>
      <c r="MAD1" s="757"/>
      <c r="MAE1" s="757"/>
      <c r="MAF1" s="757"/>
      <c r="MAG1" s="757"/>
      <c r="MAH1" s="757"/>
      <c r="MAI1" s="757"/>
      <c r="MAJ1" s="757"/>
      <c r="MAK1" s="757"/>
      <c r="MAL1" s="757"/>
      <c r="MAM1" s="757"/>
      <c r="MAN1" s="757"/>
      <c r="MAO1" s="757"/>
      <c r="MAP1" s="757"/>
      <c r="MAQ1" s="757"/>
      <c r="MAR1" s="757"/>
      <c r="MAS1" s="756"/>
      <c r="MAT1" s="757"/>
      <c r="MAU1" s="757"/>
      <c r="MAV1" s="757"/>
      <c r="MAW1" s="757"/>
      <c r="MAX1" s="757"/>
      <c r="MAY1" s="757"/>
      <c r="MAZ1" s="757"/>
      <c r="MBA1" s="757"/>
      <c r="MBB1" s="757"/>
      <c r="MBC1" s="757"/>
      <c r="MBD1" s="757"/>
      <c r="MBE1" s="757"/>
      <c r="MBF1" s="757"/>
      <c r="MBG1" s="757"/>
      <c r="MBH1" s="757"/>
      <c r="MBI1" s="756"/>
      <c r="MBJ1" s="757"/>
      <c r="MBK1" s="757"/>
      <c r="MBL1" s="757"/>
      <c r="MBM1" s="757"/>
      <c r="MBN1" s="757"/>
      <c r="MBO1" s="757"/>
      <c r="MBP1" s="757"/>
      <c r="MBQ1" s="757"/>
      <c r="MBR1" s="757"/>
      <c r="MBS1" s="757"/>
      <c r="MBT1" s="757"/>
      <c r="MBU1" s="757"/>
      <c r="MBV1" s="757"/>
      <c r="MBW1" s="757"/>
      <c r="MBX1" s="757"/>
      <c r="MBY1" s="756"/>
      <c r="MBZ1" s="757"/>
      <c r="MCA1" s="757"/>
      <c r="MCB1" s="757"/>
      <c r="MCC1" s="757"/>
      <c r="MCD1" s="757"/>
      <c r="MCE1" s="757"/>
      <c r="MCF1" s="757"/>
      <c r="MCG1" s="757"/>
      <c r="MCH1" s="757"/>
      <c r="MCI1" s="757"/>
      <c r="MCJ1" s="757"/>
      <c r="MCK1" s="757"/>
      <c r="MCL1" s="757"/>
      <c r="MCM1" s="757"/>
      <c r="MCN1" s="757"/>
      <c r="MCO1" s="756"/>
      <c r="MCP1" s="757"/>
      <c r="MCQ1" s="757"/>
      <c r="MCR1" s="757"/>
      <c r="MCS1" s="757"/>
      <c r="MCT1" s="757"/>
      <c r="MCU1" s="757"/>
      <c r="MCV1" s="757"/>
      <c r="MCW1" s="757"/>
      <c r="MCX1" s="757"/>
      <c r="MCY1" s="757"/>
      <c r="MCZ1" s="757"/>
      <c r="MDA1" s="757"/>
      <c r="MDB1" s="757"/>
      <c r="MDC1" s="757"/>
      <c r="MDD1" s="757"/>
      <c r="MDE1" s="756"/>
      <c r="MDF1" s="757"/>
      <c r="MDG1" s="757"/>
      <c r="MDH1" s="757"/>
      <c r="MDI1" s="757"/>
      <c r="MDJ1" s="757"/>
      <c r="MDK1" s="757"/>
      <c r="MDL1" s="757"/>
      <c r="MDM1" s="757"/>
      <c r="MDN1" s="757"/>
      <c r="MDO1" s="757"/>
      <c r="MDP1" s="757"/>
      <c r="MDQ1" s="757"/>
      <c r="MDR1" s="757"/>
      <c r="MDS1" s="757"/>
      <c r="MDT1" s="757"/>
      <c r="MDU1" s="756"/>
      <c r="MDV1" s="757"/>
      <c r="MDW1" s="757"/>
      <c r="MDX1" s="757"/>
      <c r="MDY1" s="757"/>
      <c r="MDZ1" s="757"/>
      <c r="MEA1" s="757"/>
      <c r="MEB1" s="757"/>
      <c r="MEC1" s="757"/>
      <c r="MED1" s="757"/>
      <c r="MEE1" s="757"/>
      <c r="MEF1" s="757"/>
      <c r="MEG1" s="757"/>
      <c r="MEH1" s="757"/>
      <c r="MEI1" s="757"/>
      <c r="MEJ1" s="757"/>
      <c r="MEK1" s="756"/>
      <c r="MEL1" s="757"/>
      <c r="MEM1" s="757"/>
      <c r="MEN1" s="757"/>
      <c r="MEO1" s="757"/>
      <c r="MEP1" s="757"/>
      <c r="MEQ1" s="757"/>
      <c r="MER1" s="757"/>
      <c r="MES1" s="757"/>
      <c r="MET1" s="757"/>
      <c r="MEU1" s="757"/>
      <c r="MEV1" s="757"/>
      <c r="MEW1" s="757"/>
      <c r="MEX1" s="757"/>
      <c r="MEY1" s="757"/>
      <c r="MEZ1" s="757"/>
      <c r="MFA1" s="756"/>
      <c r="MFB1" s="757"/>
      <c r="MFC1" s="757"/>
      <c r="MFD1" s="757"/>
      <c r="MFE1" s="757"/>
      <c r="MFF1" s="757"/>
      <c r="MFG1" s="757"/>
      <c r="MFH1" s="757"/>
      <c r="MFI1" s="757"/>
      <c r="MFJ1" s="757"/>
      <c r="MFK1" s="757"/>
      <c r="MFL1" s="757"/>
      <c r="MFM1" s="757"/>
      <c r="MFN1" s="757"/>
      <c r="MFO1" s="757"/>
      <c r="MFP1" s="757"/>
      <c r="MFQ1" s="756"/>
      <c r="MFR1" s="757"/>
      <c r="MFS1" s="757"/>
      <c r="MFT1" s="757"/>
      <c r="MFU1" s="757"/>
      <c r="MFV1" s="757"/>
      <c r="MFW1" s="757"/>
      <c r="MFX1" s="757"/>
      <c r="MFY1" s="757"/>
      <c r="MFZ1" s="757"/>
      <c r="MGA1" s="757"/>
      <c r="MGB1" s="757"/>
      <c r="MGC1" s="757"/>
      <c r="MGD1" s="757"/>
      <c r="MGE1" s="757"/>
      <c r="MGF1" s="757"/>
      <c r="MGG1" s="756"/>
      <c r="MGH1" s="757"/>
      <c r="MGI1" s="757"/>
      <c r="MGJ1" s="757"/>
      <c r="MGK1" s="757"/>
      <c r="MGL1" s="757"/>
      <c r="MGM1" s="757"/>
      <c r="MGN1" s="757"/>
      <c r="MGO1" s="757"/>
      <c r="MGP1" s="757"/>
      <c r="MGQ1" s="757"/>
      <c r="MGR1" s="757"/>
      <c r="MGS1" s="757"/>
      <c r="MGT1" s="757"/>
      <c r="MGU1" s="757"/>
      <c r="MGV1" s="757"/>
      <c r="MGW1" s="756"/>
      <c r="MGX1" s="757"/>
      <c r="MGY1" s="757"/>
      <c r="MGZ1" s="757"/>
      <c r="MHA1" s="757"/>
      <c r="MHB1" s="757"/>
      <c r="MHC1" s="757"/>
      <c r="MHD1" s="757"/>
      <c r="MHE1" s="757"/>
      <c r="MHF1" s="757"/>
      <c r="MHG1" s="757"/>
      <c r="MHH1" s="757"/>
      <c r="MHI1" s="757"/>
      <c r="MHJ1" s="757"/>
      <c r="MHK1" s="757"/>
      <c r="MHL1" s="757"/>
      <c r="MHM1" s="756"/>
      <c r="MHN1" s="757"/>
      <c r="MHO1" s="757"/>
      <c r="MHP1" s="757"/>
      <c r="MHQ1" s="757"/>
      <c r="MHR1" s="757"/>
      <c r="MHS1" s="757"/>
      <c r="MHT1" s="757"/>
      <c r="MHU1" s="757"/>
      <c r="MHV1" s="757"/>
      <c r="MHW1" s="757"/>
      <c r="MHX1" s="757"/>
      <c r="MHY1" s="757"/>
      <c r="MHZ1" s="757"/>
      <c r="MIA1" s="757"/>
      <c r="MIB1" s="757"/>
      <c r="MIC1" s="756"/>
      <c r="MID1" s="757"/>
      <c r="MIE1" s="757"/>
      <c r="MIF1" s="757"/>
      <c r="MIG1" s="757"/>
      <c r="MIH1" s="757"/>
      <c r="MII1" s="757"/>
      <c r="MIJ1" s="757"/>
      <c r="MIK1" s="757"/>
      <c r="MIL1" s="757"/>
      <c r="MIM1" s="757"/>
      <c r="MIN1" s="757"/>
      <c r="MIO1" s="757"/>
      <c r="MIP1" s="757"/>
      <c r="MIQ1" s="757"/>
      <c r="MIR1" s="757"/>
      <c r="MIS1" s="756"/>
      <c r="MIT1" s="757"/>
      <c r="MIU1" s="757"/>
      <c r="MIV1" s="757"/>
      <c r="MIW1" s="757"/>
      <c r="MIX1" s="757"/>
      <c r="MIY1" s="757"/>
      <c r="MIZ1" s="757"/>
      <c r="MJA1" s="757"/>
      <c r="MJB1" s="757"/>
      <c r="MJC1" s="757"/>
      <c r="MJD1" s="757"/>
      <c r="MJE1" s="757"/>
      <c r="MJF1" s="757"/>
      <c r="MJG1" s="757"/>
      <c r="MJH1" s="757"/>
      <c r="MJI1" s="756"/>
      <c r="MJJ1" s="757"/>
      <c r="MJK1" s="757"/>
      <c r="MJL1" s="757"/>
      <c r="MJM1" s="757"/>
      <c r="MJN1" s="757"/>
      <c r="MJO1" s="757"/>
      <c r="MJP1" s="757"/>
      <c r="MJQ1" s="757"/>
      <c r="MJR1" s="757"/>
      <c r="MJS1" s="757"/>
      <c r="MJT1" s="757"/>
      <c r="MJU1" s="757"/>
      <c r="MJV1" s="757"/>
      <c r="MJW1" s="757"/>
      <c r="MJX1" s="757"/>
      <c r="MJY1" s="756"/>
      <c r="MJZ1" s="757"/>
      <c r="MKA1" s="757"/>
      <c r="MKB1" s="757"/>
      <c r="MKC1" s="757"/>
      <c r="MKD1" s="757"/>
      <c r="MKE1" s="757"/>
      <c r="MKF1" s="757"/>
      <c r="MKG1" s="757"/>
      <c r="MKH1" s="757"/>
      <c r="MKI1" s="757"/>
      <c r="MKJ1" s="757"/>
      <c r="MKK1" s="757"/>
      <c r="MKL1" s="757"/>
      <c r="MKM1" s="757"/>
      <c r="MKN1" s="757"/>
      <c r="MKO1" s="756"/>
      <c r="MKP1" s="757"/>
      <c r="MKQ1" s="757"/>
      <c r="MKR1" s="757"/>
      <c r="MKS1" s="757"/>
      <c r="MKT1" s="757"/>
      <c r="MKU1" s="757"/>
      <c r="MKV1" s="757"/>
      <c r="MKW1" s="757"/>
      <c r="MKX1" s="757"/>
      <c r="MKY1" s="757"/>
      <c r="MKZ1" s="757"/>
      <c r="MLA1" s="757"/>
      <c r="MLB1" s="757"/>
      <c r="MLC1" s="757"/>
      <c r="MLD1" s="757"/>
      <c r="MLE1" s="756"/>
      <c r="MLF1" s="757"/>
      <c r="MLG1" s="757"/>
      <c r="MLH1" s="757"/>
      <c r="MLI1" s="757"/>
      <c r="MLJ1" s="757"/>
      <c r="MLK1" s="757"/>
      <c r="MLL1" s="757"/>
      <c r="MLM1" s="757"/>
      <c r="MLN1" s="757"/>
      <c r="MLO1" s="757"/>
      <c r="MLP1" s="757"/>
      <c r="MLQ1" s="757"/>
      <c r="MLR1" s="757"/>
      <c r="MLS1" s="757"/>
      <c r="MLT1" s="757"/>
      <c r="MLU1" s="756"/>
      <c r="MLV1" s="757"/>
      <c r="MLW1" s="757"/>
      <c r="MLX1" s="757"/>
      <c r="MLY1" s="757"/>
      <c r="MLZ1" s="757"/>
      <c r="MMA1" s="757"/>
      <c r="MMB1" s="757"/>
      <c r="MMC1" s="757"/>
      <c r="MMD1" s="757"/>
      <c r="MME1" s="757"/>
      <c r="MMF1" s="757"/>
      <c r="MMG1" s="757"/>
      <c r="MMH1" s="757"/>
      <c r="MMI1" s="757"/>
      <c r="MMJ1" s="757"/>
      <c r="MMK1" s="756"/>
      <c r="MML1" s="757"/>
      <c r="MMM1" s="757"/>
      <c r="MMN1" s="757"/>
      <c r="MMO1" s="757"/>
      <c r="MMP1" s="757"/>
      <c r="MMQ1" s="757"/>
      <c r="MMR1" s="757"/>
      <c r="MMS1" s="757"/>
      <c r="MMT1" s="757"/>
      <c r="MMU1" s="757"/>
      <c r="MMV1" s="757"/>
      <c r="MMW1" s="757"/>
      <c r="MMX1" s="757"/>
      <c r="MMY1" s="757"/>
      <c r="MMZ1" s="757"/>
      <c r="MNA1" s="756"/>
      <c r="MNB1" s="757"/>
      <c r="MNC1" s="757"/>
      <c r="MND1" s="757"/>
      <c r="MNE1" s="757"/>
      <c r="MNF1" s="757"/>
      <c r="MNG1" s="757"/>
      <c r="MNH1" s="757"/>
      <c r="MNI1" s="757"/>
      <c r="MNJ1" s="757"/>
      <c r="MNK1" s="757"/>
      <c r="MNL1" s="757"/>
      <c r="MNM1" s="757"/>
      <c r="MNN1" s="757"/>
      <c r="MNO1" s="757"/>
      <c r="MNP1" s="757"/>
      <c r="MNQ1" s="756"/>
      <c r="MNR1" s="757"/>
      <c r="MNS1" s="757"/>
      <c r="MNT1" s="757"/>
      <c r="MNU1" s="757"/>
      <c r="MNV1" s="757"/>
      <c r="MNW1" s="757"/>
      <c r="MNX1" s="757"/>
      <c r="MNY1" s="757"/>
      <c r="MNZ1" s="757"/>
      <c r="MOA1" s="757"/>
      <c r="MOB1" s="757"/>
      <c r="MOC1" s="757"/>
      <c r="MOD1" s="757"/>
      <c r="MOE1" s="757"/>
      <c r="MOF1" s="757"/>
      <c r="MOG1" s="756"/>
      <c r="MOH1" s="757"/>
      <c r="MOI1" s="757"/>
      <c r="MOJ1" s="757"/>
      <c r="MOK1" s="757"/>
      <c r="MOL1" s="757"/>
      <c r="MOM1" s="757"/>
      <c r="MON1" s="757"/>
      <c r="MOO1" s="757"/>
      <c r="MOP1" s="757"/>
      <c r="MOQ1" s="757"/>
      <c r="MOR1" s="757"/>
      <c r="MOS1" s="757"/>
      <c r="MOT1" s="757"/>
      <c r="MOU1" s="757"/>
      <c r="MOV1" s="757"/>
      <c r="MOW1" s="756"/>
      <c r="MOX1" s="757"/>
      <c r="MOY1" s="757"/>
      <c r="MOZ1" s="757"/>
      <c r="MPA1" s="757"/>
      <c r="MPB1" s="757"/>
      <c r="MPC1" s="757"/>
      <c r="MPD1" s="757"/>
      <c r="MPE1" s="757"/>
      <c r="MPF1" s="757"/>
      <c r="MPG1" s="757"/>
      <c r="MPH1" s="757"/>
      <c r="MPI1" s="757"/>
      <c r="MPJ1" s="757"/>
      <c r="MPK1" s="757"/>
      <c r="MPL1" s="757"/>
      <c r="MPM1" s="756"/>
      <c r="MPN1" s="757"/>
      <c r="MPO1" s="757"/>
      <c r="MPP1" s="757"/>
      <c r="MPQ1" s="757"/>
      <c r="MPR1" s="757"/>
      <c r="MPS1" s="757"/>
      <c r="MPT1" s="757"/>
      <c r="MPU1" s="757"/>
      <c r="MPV1" s="757"/>
      <c r="MPW1" s="757"/>
      <c r="MPX1" s="757"/>
      <c r="MPY1" s="757"/>
      <c r="MPZ1" s="757"/>
      <c r="MQA1" s="757"/>
      <c r="MQB1" s="757"/>
      <c r="MQC1" s="756"/>
      <c r="MQD1" s="757"/>
      <c r="MQE1" s="757"/>
      <c r="MQF1" s="757"/>
      <c r="MQG1" s="757"/>
      <c r="MQH1" s="757"/>
      <c r="MQI1" s="757"/>
      <c r="MQJ1" s="757"/>
      <c r="MQK1" s="757"/>
      <c r="MQL1" s="757"/>
      <c r="MQM1" s="757"/>
      <c r="MQN1" s="757"/>
      <c r="MQO1" s="757"/>
      <c r="MQP1" s="757"/>
      <c r="MQQ1" s="757"/>
      <c r="MQR1" s="757"/>
      <c r="MQS1" s="756"/>
      <c r="MQT1" s="757"/>
      <c r="MQU1" s="757"/>
      <c r="MQV1" s="757"/>
      <c r="MQW1" s="757"/>
      <c r="MQX1" s="757"/>
      <c r="MQY1" s="757"/>
      <c r="MQZ1" s="757"/>
      <c r="MRA1" s="757"/>
      <c r="MRB1" s="757"/>
      <c r="MRC1" s="757"/>
      <c r="MRD1" s="757"/>
      <c r="MRE1" s="757"/>
      <c r="MRF1" s="757"/>
      <c r="MRG1" s="757"/>
      <c r="MRH1" s="757"/>
      <c r="MRI1" s="756"/>
      <c r="MRJ1" s="757"/>
      <c r="MRK1" s="757"/>
      <c r="MRL1" s="757"/>
      <c r="MRM1" s="757"/>
      <c r="MRN1" s="757"/>
      <c r="MRO1" s="757"/>
      <c r="MRP1" s="757"/>
      <c r="MRQ1" s="757"/>
      <c r="MRR1" s="757"/>
      <c r="MRS1" s="757"/>
      <c r="MRT1" s="757"/>
      <c r="MRU1" s="757"/>
      <c r="MRV1" s="757"/>
      <c r="MRW1" s="757"/>
      <c r="MRX1" s="757"/>
      <c r="MRY1" s="756"/>
      <c r="MRZ1" s="757"/>
      <c r="MSA1" s="757"/>
      <c r="MSB1" s="757"/>
      <c r="MSC1" s="757"/>
      <c r="MSD1" s="757"/>
      <c r="MSE1" s="757"/>
      <c r="MSF1" s="757"/>
      <c r="MSG1" s="757"/>
      <c r="MSH1" s="757"/>
      <c r="MSI1" s="757"/>
      <c r="MSJ1" s="757"/>
      <c r="MSK1" s="757"/>
      <c r="MSL1" s="757"/>
      <c r="MSM1" s="757"/>
      <c r="MSN1" s="757"/>
      <c r="MSO1" s="756"/>
      <c r="MSP1" s="757"/>
      <c r="MSQ1" s="757"/>
      <c r="MSR1" s="757"/>
      <c r="MSS1" s="757"/>
      <c r="MST1" s="757"/>
      <c r="MSU1" s="757"/>
      <c r="MSV1" s="757"/>
      <c r="MSW1" s="757"/>
      <c r="MSX1" s="757"/>
      <c r="MSY1" s="757"/>
      <c r="MSZ1" s="757"/>
      <c r="MTA1" s="757"/>
      <c r="MTB1" s="757"/>
      <c r="MTC1" s="757"/>
      <c r="MTD1" s="757"/>
      <c r="MTE1" s="756"/>
      <c r="MTF1" s="757"/>
      <c r="MTG1" s="757"/>
      <c r="MTH1" s="757"/>
      <c r="MTI1" s="757"/>
      <c r="MTJ1" s="757"/>
      <c r="MTK1" s="757"/>
      <c r="MTL1" s="757"/>
      <c r="MTM1" s="757"/>
      <c r="MTN1" s="757"/>
      <c r="MTO1" s="757"/>
      <c r="MTP1" s="757"/>
      <c r="MTQ1" s="757"/>
      <c r="MTR1" s="757"/>
      <c r="MTS1" s="757"/>
      <c r="MTT1" s="757"/>
      <c r="MTU1" s="756"/>
      <c r="MTV1" s="757"/>
      <c r="MTW1" s="757"/>
      <c r="MTX1" s="757"/>
      <c r="MTY1" s="757"/>
      <c r="MTZ1" s="757"/>
      <c r="MUA1" s="757"/>
      <c r="MUB1" s="757"/>
      <c r="MUC1" s="757"/>
      <c r="MUD1" s="757"/>
      <c r="MUE1" s="757"/>
      <c r="MUF1" s="757"/>
      <c r="MUG1" s="757"/>
      <c r="MUH1" s="757"/>
      <c r="MUI1" s="757"/>
      <c r="MUJ1" s="757"/>
      <c r="MUK1" s="756"/>
      <c r="MUL1" s="757"/>
      <c r="MUM1" s="757"/>
      <c r="MUN1" s="757"/>
      <c r="MUO1" s="757"/>
      <c r="MUP1" s="757"/>
      <c r="MUQ1" s="757"/>
      <c r="MUR1" s="757"/>
      <c r="MUS1" s="757"/>
      <c r="MUT1" s="757"/>
      <c r="MUU1" s="757"/>
      <c r="MUV1" s="757"/>
      <c r="MUW1" s="757"/>
      <c r="MUX1" s="757"/>
      <c r="MUY1" s="757"/>
      <c r="MUZ1" s="757"/>
      <c r="MVA1" s="756"/>
      <c r="MVB1" s="757"/>
      <c r="MVC1" s="757"/>
      <c r="MVD1" s="757"/>
      <c r="MVE1" s="757"/>
      <c r="MVF1" s="757"/>
      <c r="MVG1" s="757"/>
      <c r="MVH1" s="757"/>
      <c r="MVI1" s="757"/>
      <c r="MVJ1" s="757"/>
      <c r="MVK1" s="757"/>
      <c r="MVL1" s="757"/>
      <c r="MVM1" s="757"/>
      <c r="MVN1" s="757"/>
      <c r="MVO1" s="757"/>
      <c r="MVP1" s="757"/>
      <c r="MVQ1" s="756"/>
      <c r="MVR1" s="757"/>
      <c r="MVS1" s="757"/>
      <c r="MVT1" s="757"/>
      <c r="MVU1" s="757"/>
      <c r="MVV1" s="757"/>
      <c r="MVW1" s="757"/>
      <c r="MVX1" s="757"/>
      <c r="MVY1" s="757"/>
      <c r="MVZ1" s="757"/>
      <c r="MWA1" s="757"/>
      <c r="MWB1" s="757"/>
      <c r="MWC1" s="757"/>
      <c r="MWD1" s="757"/>
      <c r="MWE1" s="757"/>
      <c r="MWF1" s="757"/>
      <c r="MWG1" s="756"/>
      <c r="MWH1" s="757"/>
      <c r="MWI1" s="757"/>
      <c r="MWJ1" s="757"/>
      <c r="MWK1" s="757"/>
      <c r="MWL1" s="757"/>
      <c r="MWM1" s="757"/>
      <c r="MWN1" s="757"/>
      <c r="MWO1" s="757"/>
      <c r="MWP1" s="757"/>
      <c r="MWQ1" s="757"/>
      <c r="MWR1" s="757"/>
      <c r="MWS1" s="757"/>
      <c r="MWT1" s="757"/>
      <c r="MWU1" s="757"/>
      <c r="MWV1" s="757"/>
      <c r="MWW1" s="756"/>
      <c r="MWX1" s="757"/>
      <c r="MWY1" s="757"/>
      <c r="MWZ1" s="757"/>
      <c r="MXA1" s="757"/>
      <c r="MXB1" s="757"/>
      <c r="MXC1" s="757"/>
      <c r="MXD1" s="757"/>
      <c r="MXE1" s="757"/>
      <c r="MXF1" s="757"/>
      <c r="MXG1" s="757"/>
      <c r="MXH1" s="757"/>
      <c r="MXI1" s="757"/>
      <c r="MXJ1" s="757"/>
      <c r="MXK1" s="757"/>
      <c r="MXL1" s="757"/>
      <c r="MXM1" s="756"/>
      <c r="MXN1" s="757"/>
      <c r="MXO1" s="757"/>
      <c r="MXP1" s="757"/>
      <c r="MXQ1" s="757"/>
      <c r="MXR1" s="757"/>
      <c r="MXS1" s="757"/>
      <c r="MXT1" s="757"/>
      <c r="MXU1" s="757"/>
      <c r="MXV1" s="757"/>
      <c r="MXW1" s="757"/>
      <c r="MXX1" s="757"/>
      <c r="MXY1" s="757"/>
      <c r="MXZ1" s="757"/>
      <c r="MYA1" s="757"/>
      <c r="MYB1" s="757"/>
      <c r="MYC1" s="756"/>
      <c r="MYD1" s="757"/>
      <c r="MYE1" s="757"/>
      <c r="MYF1" s="757"/>
      <c r="MYG1" s="757"/>
      <c r="MYH1" s="757"/>
      <c r="MYI1" s="757"/>
      <c r="MYJ1" s="757"/>
      <c r="MYK1" s="757"/>
      <c r="MYL1" s="757"/>
      <c r="MYM1" s="757"/>
      <c r="MYN1" s="757"/>
      <c r="MYO1" s="757"/>
      <c r="MYP1" s="757"/>
      <c r="MYQ1" s="757"/>
      <c r="MYR1" s="757"/>
      <c r="MYS1" s="756"/>
      <c r="MYT1" s="757"/>
      <c r="MYU1" s="757"/>
      <c r="MYV1" s="757"/>
      <c r="MYW1" s="757"/>
      <c r="MYX1" s="757"/>
      <c r="MYY1" s="757"/>
      <c r="MYZ1" s="757"/>
      <c r="MZA1" s="757"/>
      <c r="MZB1" s="757"/>
      <c r="MZC1" s="757"/>
      <c r="MZD1" s="757"/>
      <c r="MZE1" s="757"/>
      <c r="MZF1" s="757"/>
      <c r="MZG1" s="757"/>
      <c r="MZH1" s="757"/>
      <c r="MZI1" s="756"/>
      <c r="MZJ1" s="757"/>
      <c r="MZK1" s="757"/>
      <c r="MZL1" s="757"/>
      <c r="MZM1" s="757"/>
      <c r="MZN1" s="757"/>
      <c r="MZO1" s="757"/>
      <c r="MZP1" s="757"/>
      <c r="MZQ1" s="757"/>
      <c r="MZR1" s="757"/>
      <c r="MZS1" s="757"/>
      <c r="MZT1" s="757"/>
      <c r="MZU1" s="757"/>
      <c r="MZV1" s="757"/>
      <c r="MZW1" s="757"/>
      <c r="MZX1" s="757"/>
      <c r="MZY1" s="756"/>
      <c r="MZZ1" s="757"/>
      <c r="NAA1" s="757"/>
      <c r="NAB1" s="757"/>
      <c r="NAC1" s="757"/>
      <c r="NAD1" s="757"/>
      <c r="NAE1" s="757"/>
      <c r="NAF1" s="757"/>
      <c r="NAG1" s="757"/>
      <c r="NAH1" s="757"/>
      <c r="NAI1" s="757"/>
      <c r="NAJ1" s="757"/>
      <c r="NAK1" s="757"/>
      <c r="NAL1" s="757"/>
      <c r="NAM1" s="757"/>
      <c r="NAN1" s="757"/>
      <c r="NAO1" s="756"/>
      <c r="NAP1" s="757"/>
      <c r="NAQ1" s="757"/>
      <c r="NAR1" s="757"/>
      <c r="NAS1" s="757"/>
      <c r="NAT1" s="757"/>
      <c r="NAU1" s="757"/>
      <c r="NAV1" s="757"/>
      <c r="NAW1" s="757"/>
      <c r="NAX1" s="757"/>
      <c r="NAY1" s="757"/>
      <c r="NAZ1" s="757"/>
      <c r="NBA1" s="757"/>
      <c r="NBB1" s="757"/>
      <c r="NBC1" s="757"/>
      <c r="NBD1" s="757"/>
      <c r="NBE1" s="756"/>
      <c r="NBF1" s="757"/>
      <c r="NBG1" s="757"/>
      <c r="NBH1" s="757"/>
      <c r="NBI1" s="757"/>
      <c r="NBJ1" s="757"/>
      <c r="NBK1" s="757"/>
      <c r="NBL1" s="757"/>
      <c r="NBM1" s="757"/>
      <c r="NBN1" s="757"/>
      <c r="NBO1" s="757"/>
      <c r="NBP1" s="757"/>
      <c r="NBQ1" s="757"/>
      <c r="NBR1" s="757"/>
      <c r="NBS1" s="757"/>
      <c r="NBT1" s="757"/>
      <c r="NBU1" s="756"/>
      <c r="NBV1" s="757"/>
      <c r="NBW1" s="757"/>
      <c r="NBX1" s="757"/>
      <c r="NBY1" s="757"/>
      <c r="NBZ1" s="757"/>
      <c r="NCA1" s="757"/>
      <c r="NCB1" s="757"/>
      <c r="NCC1" s="757"/>
      <c r="NCD1" s="757"/>
      <c r="NCE1" s="757"/>
      <c r="NCF1" s="757"/>
      <c r="NCG1" s="757"/>
      <c r="NCH1" s="757"/>
      <c r="NCI1" s="757"/>
      <c r="NCJ1" s="757"/>
      <c r="NCK1" s="756"/>
      <c r="NCL1" s="757"/>
      <c r="NCM1" s="757"/>
      <c r="NCN1" s="757"/>
      <c r="NCO1" s="757"/>
      <c r="NCP1" s="757"/>
      <c r="NCQ1" s="757"/>
      <c r="NCR1" s="757"/>
      <c r="NCS1" s="757"/>
      <c r="NCT1" s="757"/>
      <c r="NCU1" s="757"/>
      <c r="NCV1" s="757"/>
      <c r="NCW1" s="757"/>
      <c r="NCX1" s="757"/>
      <c r="NCY1" s="757"/>
      <c r="NCZ1" s="757"/>
      <c r="NDA1" s="756"/>
      <c r="NDB1" s="757"/>
      <c r="NDC1" s="757"/>
      <c r="NDD1" s="757"/>
      <c r="NDE1" s="757"/>
      <c r="NDF1" s="757"/>
      <c r="NDG1" s="757"/>
      <c r="NDH1" s="757"/>
      <c r="NDI1" s="757"/>
      <c r="NDJ1" s="757"/>
      <c r="NDK1" s="757"/>
      <c r="NDL1" s="757"/>
      <c r="NDM1" s="757"/>
      <c r="NDN1" s="757"/>
      <c r="NDO1" s="757"/>
      <c r="NDP1" s="757"/>
      <c r="NDQ1" s="756"/>
      <c r="NDR1" s="757"/>
      <c r="NDS1" s="757"/>
      <c r="NDT1" s="757"/>
      <c r="NDU1" s="757"/>
      <c r="NDV1" s="757"/>
      <c r="NDW1" s="757"/>
      <c r="NDX1" s="757"/>
      <c r="NDY1" s="757"/>
      <c r="NDZ1" s="757"/>
      <c r="NEA1" s="757"/>
      <c r="NEB1" s="757"/>
      <c r="NEC1" s="757"/>
      <c r="NED1" s="757"/>
      <c r="NEE1" s="757"/>
      <c r="NEF1" s="757"/>
      <c r="NEG1" s="756"/>
      <c r="NEH1" s="757"/>
      <c r="NEI1" s="757"/>
      <c r="NEJ1" s="757"/>
      <c r="NEK1" s="757"/>
      <c r="NEL1" s="757"/>
      <c r="NEM1" s="757"/>
      <c r="NEN1" s="757"/>
      <c r="NEO1" s="757"/>
      <c r="NEP1" s="757"/>
      <c r="NEQ1" s="757"/>
      <c r="NER1" s="757"/>
      <c r="NES1" s="757"/>
      <c r="NET1" s="757"/>
      <c r="NEU1" s="757"/>
      <c r="NEV1" s="757"/>
      <c r="NEW1" s="756"/>
      <c r="NEX1" s="757"/>
      <c r="NEY1" s="757"/>
      <c r="NEZ1" s="757"/>
      <c r="NFA1" s="757"/>
      <c r="NFB1" s="757"/>
      <c r="NFC1" s="757"/>
      <c r="NFD1" s="757"/>
      <c r="NFE1" s="757"/>
      <c r="NFF1" s="757"/>
      <c r="NFG1" s="757"/>
      <c r="NFH1" s="757"/>
      <c r="NFI1" s="757"/>
      <c r="NFJ1" s="757"/>
      <c r="NFK1" s="757"/>
      <c r="NFL1" s="757"/>
      <c r="NFM1" s="756"/>
      <c r="NFN1" s="757"/>
      <c r="NFO1" s="757"/>
      <c r="NFP1" s="757"/>
      <c r="NFQ1" s="757"/>
      <c r="NFR1" s="757"/>
      <c r="NFS1" s="757"/>
      <c r="NFT1" s="757"/>
      <c r="NFU1" s="757"/>
      <c r="NFV1" s="757"/>
      <c r="NFW1" s="757"/>
      <c r="NFX1" s="757"/>
      <c r="NFY1" s="757"/>
      <c r="NFZ1" s="757"/>
      <c r="NGA1" s="757"/>
      <c r="NGB1" s="757"/>
      <c r="NGC1" s="756"/>
      <c r="NGD1" s="757"/>
      <c r="NGE1" s="757"/>
      <c r="NGF1" s="757"/>
      <c r="NGG1" s="757"/>
      <c r="NGH1" s="757"/>
      <c r="NGI1" s="757"/>
      <c r="NGJ1" s="757"/>
      <c r="NGK1" s="757"/>
      <c r="NGL1" s="757"/>
      <c r="NGM1" s="757"/>
      <c r="NGN1" s="757"/>
      <c r="NGO1" s="757"/>
      <c r="NGP1" s="757"/>
      <c r="NGQ1" s="757"/>
      <c r="NGR1" s="757"/>
      <c r="NGS1" s="756"/>
      <c r="NGT1" s="757"/>
      <c r="NGU1" s="757"/>
      <c r="NGV1" s="757"/>
      <c r="NGW1" s="757"/>
      <c r="NGX1" s="757"/>
      <c r="NGY1" s="757"/>
      <c r="NGZ1" s="757"/>
      <c r="NHA1" s="757"/>
      <c r="NHB1" s="757"/>
      <c r="NHC1" s="757"/>
      <c r="NHD1" s="757"/>
      <c r="NHE1" s="757"/>
      <c r="NHF1" s="757"/>
      <c r="NHG1" s="757"/>
      <c r="NHH1" s="757"/>
      <c r="NHI1" s="756"/>
      <c r="NHJ1" s="757"/>
      <c r="NHK1" s="757"/>
      <c r="NHL1" s="757"/>
      <c r="NHM1" s="757"/>
      <c r="NHN1" s="757"/>
      <c r="NHO1" s="757"/>
      <c r="NHP1" s="757"/>
      <c r="NHQ1" s="757"/>
      <c r="NHR1" s="757"/>
      <c r="NHS1" s="757"/>
      <c r="NHT1" s="757"/>
      <c r="NHU1" s="757"/>
      <c r="NHV1" s="757"/>
      <c r="NHW1" s="757"/>
      <c r="NHX1" s="757"/>
      <c r="NHY1" s="756"/>
      <c r="NHZ1" s="757"/>
      <c r="NIA1" s="757"/>
      <c r="NIB1" s="757"/>
      <c r="NIC1" s="757"/>
      <c r="NID1" s="757"/>
      <c r="NIE1" s="757"/>
      <c r="NIF1" s="757"/>
      <c r="NIG1" s="757"/>
      <c r="NIH1" s="757"/>
      <c r="NII1" s="757"/>
      <c r="NIJ1" s="757"/>
      <c r="NIK1" s="757"/>
      <c r="NIL1" s="757"/>
      <c r="NIM1" s="757"/>
      <c r="NIN1" s="757"/>
      <c r="NIO1" s="756"/>
      <c r="NIP1" s="757"/>
      <c r="NIQ1" s="757"/>
      <c r="NIR1" s="757"/>
      <c r="NIS1" s="757"/>
      <c r="NIT1" s="757"/>
      <c r="NIU1" s="757"/>
      <c r="NIV1" s="757"/>
      <c r="NIW1" s="757"/>
      <c r="NIX1" s="757"/>
      <c r="NIY1" s="757"/>
      <c r="NIZ1" s="757"/>
      <c r="NJA1" s="757"/>
      <c r="NJB1" s="757"/>
      <c r="NJC1" s="757"/>
      <c r="NJD1" s="757"/>
      <c r="NJE1" s="756"/>
      <c r="NJF1" s="757"/>
      <c r="NJG1" s="757"/>
      <c r="NJH1" s="757"/>
      <c r="NJI1" s="757"/>
      <c r="NJJ1" s="757"/>
      <c r="NJK1" s="757"/>
      <c r="NJL1" s="757"/>
      <c r="NJM1" s="757"/>
      <c r="NJN1" s="757"/>
      <c r="NJO1" s="757"/>
      <c r="NJP1" s="757"/>
      <c r="NJQ1" s="757"/>
      <c r="NJR1" s="757"/>
      <c r="NJS1" s="757"/>
      <c r="NJT1" s="757"/>
      <c r="NJU1" s="756"/>
      <c r="NJV1" s="757"/>
      <c r="NJW1" s="757"/>
      <c r="NJX1" s="757"/>
      <c r="NJY1" s="757"/>
      <c r="NJZ1" s="757"/>
      <c r="NKA1" s="757"/>
      <c r="NKB1" s="757"/>
      <c r="NKC1" s="757"/>
      <c r="NKD1" s="757"/>
      <c r="NKE1" s="757"/>
      <c r="NKF1" s="757"/>
      <c r="NKG1" s="757"/>
      <c r="NKH1" s="757"/>
      <c r="NKI1" s="757"/>
      <c r="NKJ1" s="757"/>
      <c r="NKK1" s="756"/>
      <c r="NKL1" s="757"/>
      <c r="NKM1" s="757"/>
      <c r="NKN1" s="757"/>
      <c r="NKO1" s="757"/>
      <c r="NKP1" s="757"/>
      <c r="NKQ1" s="757"/>
      <c r="NKR1" s="757"/>
      <c r="NKS1" s="757"/>
      <c r="NKT1" s="757"/>
      <c r="NKU1" s="757"/>
      <c r="NKV1" s="757"/>
      <c r="NKW1" s="757"/>
      <c r="NKX1" s="757"/>
      <c r="NKY1" s="757"/>
      <c r="NKZ1" s="757"/>
      <c r="NLA1" s="756"/>
      <c r="NLB1" s="757"/>
      <c r="NLC1" s="757"/>
      <c r="NLD1" s="757"/>
      <c r="NLE1" s="757"/>
      <c r="NLF1" s="757"/>
      <c r="NLG1" s="757"/>
      <c r="NLH1" s="757"/>
      <c r="NLI1" s="757"/>
      <c r="NLJ1" s="757"/>
      <c r="NLK1" s="757"/>
      <c r="NLL1" s="757"/>
      <c r="NLM1" s="757"/>
      <c r="NLN1" s="757"/>
      <c r="NLO1" s="757"/>
      <c r="NLP1" s="757"/>
      <c r="NLQ1" s="756"/>
      <c r="NLR1" s="757"/>
      <c r="NLS1" s="757"/>
      <c r="NLT1" s="757"/>
      <c r="NLU1" s="757"/>
      <c r="NLV1" s="757"/>
      <c r="NLW1" s="757"/>
      <c r="NLX1" s="757"/>
      <c r="NLY1" s="757"/>
      <c r="NLZ1" s="757"/>
      <c r="NMA1" s="757"/>
      <c r="NMB1" s="757"/>
      <c r="NMC1" s="757"/>
      <c r="NMD1" s="757"/>
      <c r="NME1" s="757"/>
      <c r="NMF1" s="757"/>
      <c r="NMG1" s="756"/>
      <c r="NMH1" s="757"/>
      <c r="NMI1" s="757"/>
      <c r="NMJ1" s="757"/>
      <c r="NMK1" s="757"/>
      <c r="NML1" s="757"/>
      <c r="NMM1" s="757"/>
      <c r="NMN1" s="757"/>
      <c r="NMO1" s="757"/>
      <c r="NMP1" s="757"/>
      <c r="NMQ1" s="757"/>
      <c r="NMR1" s="757"/>
      <c r="NMS1" s="757"/>
      <c r="NMT1" s="757"/>
      <c r="NMU1" s="757"/>
      <c r="NMV1" s="757"/>
      <c r="NMW1" s="756"/>
      <c r="NMX1" s="757"/>
      <c r="NMY1" s="757"/>
      <c r="NMZ1" s="757"/>
      <c r="NNA1" s="757"/>
      <c r="NNB1" s="757"/>
      <c r="NNC1" s="757"/>
      <c r="NND1" s="757"/>
      <c r="NNE1" s="757"/>
      <c r="NNF1" s="757"/>
      <c r="NNG1" s="757"/>
      <c r="NNH1" s="757"/>
      <c r="NNI1" s="757"/>
      <c r="NNJ1" s="757"/>
      <c r="NNK1" s="757"/>
      <c r="NNL1" s="757"/>
      <c r="NNM1" s="756"/>
      <c r="NNN1" s="757"/>
      <c r="NNO1" s="757"/>
      <c r="NNP1" s="757"/>
      <c r="NNQ1" s="757"/>
      <c r="NNR1" s="757"/>
      <c r="NNS1" s="757"/>
      <c r="NNT1" s="757"/>
      <c r="NNU1" s="757"/>
      <c r="NNV1" s="757"/>
      <c r="NNW1" s="757"/>
      <c r="NNX1" s="757"/>
      <c r="NNY1" s="757"/>
      <c r="NNZ1" s="757"/>
      <c r="NOA1" s="757"/>
      <c r="NOB1" s="757"/>
      <c r="NOC1" s="756"/>
      <c r="NOD1" s="757"/>
      <c r="NOE1" s="757"/>
      <c r="NOF1" s="757"/>
      <c r="NOG1" s="757"/>
      <c r="NOH1" s="757"/>
      <c r="NOI1" s="757"/>
      <c r="NOJ1" s="757"/>
      <c r="NOK1" s="757"/>
      <c r="NOL1" s="757"/>
      <c r="NOM1" s="757"/>
      <c r="NON1" s="757"/>
      <c r="NOO1" s="757"/>
      <c r="NOP1" s="757"/>
      <c r="NOQ1" s="757"/>
      <c r="NOR1" s="757"/>
      <c r="NOS1" s="756"/>
      <c r="NOT1" s="757"/>
      <c r="NOU1" s="757"/>
      <c r="NOV1" s="757"/>
      <c r="NOW1" s="757"/>
      <c r="NOX1" s="757"/>
      <c r="NOY1" s="757"/>
      <c r="NOZ1" s="757"/>
      <c r="NPA1" s="757"/>
      <c r="NPB1" s="757"/>
      <c r="NPC1" s="757"/>
      <c r="NPD1" s="757"/>
      <c r="NPE1" s="757"/>
      <c r="NPF1" s="757"/>
      <c r="NPG1" s="757"/>
      <c r="NPH1" s="757"/>
      <c r="NPI1" s="756"/>
      <c r="NPJ1" s="757"/>
      <c r="NPK1" s="757"/>
      <c r="NPL1" s="757"/>
      <c r="NPM1" s="757"/>
      <c r="NPN1" s="757"/>
      <c r="NPO1" s="757"/>
      <c r="NPP1" s="757"/>
      <c r="NPQ1" s="757"/>
      <c r="NPR1" s="757"/>
      <c r="NPS1" s="757"/>
      <c r="NPT1" s="757"/>
      <c r="NPU1" s="757"/>
      <c r="NPV1" s="757"/>
      <c r="NPW1" s="757"/>
      <c r="NPX1" s="757"/>
      <c r="NPY1" s="756"/>
      <c r="NPZ1" s="757"/>
      <c r="NQA1" s="757"/>
      <c r="NQB1" s="757"/>
      <c r="NQC1" s="757"/>
      <c r="NQD1" s="757"/>
      <c r="NQE1" s="757"/>
      <c r="NQF1" s="757"/>
      <c r="NQG1" s="757"/>
      <c r="NQH1" s="757"/>
      <c r="NQI1" s="757"/>
      <c r="NQJ1" s="757"/>
      <c r="NQK1" s="757"/>
      <c r="NQL1" s="757"/>
      <c r="NQM1" s="757"/>
      <c r="NQN1" s="757"/>
      <c r="NQO1" s="756"/>
      <c r="NQP1" s="757"/>
      <c r="NQQ1" s="757"/>
      <c r="NQR1" s="757"/>
      <c r="NQS1" s="757"/>
      <c r="NQT1" s="757"/>
      <c r="NQU1" s="757"/>
      <c r="NQV1" s="757"/>
      <c r="NQW1" s="757"/>
      <c r="NQX1" s="757"/>
      <c r="NQY1" s="757"/>
      <c r="NQZ1" s="757"/>
      <c r="NRA1" s="757"/>
      <c r="NRB1" s="757"/>
      <c r="NRC1" s="757"/>
      <c r="NRD1" s="757"/>
      <c r="NRE1" s="756"/>
      <c r="NRF1" s="757"/>
      <c r="NRG1" s="757"/>
      <c r="NRH1" s="757"/>
      <c r="NRI1" s="757"/>
      <c r="NRJ1" s="757"/>
      <c r="NRK1" s="757"/>
      <c r="NRL1" s="757"/>
      <c r="NRM1" s="757"/>
      <c r="NRN1" s="757"/>
      <c r="NRO1" s="757"/>
      <c r="NRP1" s="757"/>
      <c r="NRQ1" s="757"/>
      <c r="NRR1" s="757"/>
      <c r="NRS1" s="757"/>
      <c r="NRT1" s="757"/>
      <c r="NRU1" s="756"/>
      <c r="NRV1" s="757"/>
      <c r="NRW1" s="757"/>
      <c r="NRX1" s="757"/>
      <c r="NRY1" s="757"/>
      <c r="NRZ1" s="757"/>
      <c r="NSA1" s="757"/>
      <c r="NSB1" s="757"/>
      <c r="NSC1" s="757"/>
      <c r="NSD1" s="757"/>
      <c r="NSE1" s="757"/>
      <c r="NSF1" s="757"/>
      <c r="NSG1" s="757"/>
      <c r="NSH1" s="757"/>
      <c r="NSI1" s="757"/>
      <c r="NSJ1" s="757"/>
      <c r="NSK1" s="756"/>
      <c r="NSL1" s="757"/>
      <c r="NSM1" s="757"/>
      <c r="NSN1" s="757"/>
      <c r="NSO1" s="757"/>
      <c r="NSP1" s="757"/>
      <c r="NSQ1" s="757"/>
      <c r="NSR1" s="757"/>
      <c r="NSS1" s="757"/>
      <c r="NST1" s="757"/>
      <c r="NSU1" s="757"/>
      <c r="NSV1" s="757"/>
      <c r="NSW1" s="757"/>
      <c r="NSX1" s="757"/>
      <c r="NSY1" s="757"/>
      <c r="NSZ1" s="757"/>
      <c r="NTA1" s="756"/>
      <c r="NTB1" s="757"/>
      <c r="NTC1" s="757"/>
      <c r="NTD1" s="757"/>
      <c r="NTE1" s="757"/>
      <c r="NTF1" s="757"/>
      <c r="NTG1" s="757"/>
      <c r="NTH1" s="757"/>
      <c r="NTI1" s="757"/>
      <c r="NTJ1" s="757"/>
      <c r="NTK1" s="757"/>
      <c r="NTL1" s="757"/>
      <c r="NTM1" s="757"/>
      <c r="NTN1" s="757"/>
      <c r="NTO1" s="757"/>
      <c r="NTP1" s="757"/>
      <c r="NTQ1" s="756"/>
      <c r="NTR1" s="757"/>
      <c r="NTS1" s="757"/>
      <c r="NTT1" s="757"/>
      <c r="NTU1" s="757"/>
      <c r="NTV1" s="757"/>
      <c r="NTW1" s="757"/>
      <c r="NTX1" s="757"/>
      <c r="NTY1" s="757"/>
      <c r="NTZ1" s="757"/>
      <c r="NUA1" s="757"/>
      <c r="NUB1" s="757"/>
      <c r="NUC1" s="757"/>
      <c r="NUD1" s="757"/>
      <c r="NUE1" s="757"/>
      <c r="NUF1" s="757"/>
      <c r="NUG1" s="756"/>
      <c r="NUH1" s="757"/>
      <c r="NUI1" s="757"/>
      <c r="NUJ1" s="757"/>
      <c r="NUK1" s="757"/>
      <c r="NUL1" s="757"/>
      <c r="NUM1" s="757"/>
      <c r="NUN1" s="757"/>
      <c r="NUO1" s="757"/>
      <c r="NUP1" s="757"/>
      <c r="NUQ1" s="757"/>
      <c r="NUR1" s="757"/>
      <c r="NUS1" s="757"/>
      <c r="NUT1" s="757"/>
      <c r="NUU1" s="757"/>
      <c r="NUV1" s="757"/>
      <c r="NUW1" s="756"/>
      <c r="NUX1" s="757"/>
      <c r="NUY1" s="757"/>
      <c r="NUZ1" s="757"/>
      <c r="NVA1" s="757"/>
      <c r="NVB1" s="757"/>
      <c r="NVC1" s="757"/>
      <c r="NVD1" s="757"/>
      <c r="NVE1" s="757"/>
      <c r="NVF1" s="757"/>
      <c r="NVG1" s="757"/>
      <c r="NVH1" s="757"/>
      <c r="NVI1" s="757"/>
      <c r="NVJ1" s="757"/>
      <c r="NVK1" s="757"/>
      <c r="NVL1" s="757"/>
      <c r="NVM1" s="756"/>
      <c r="NVN1" s="757"/>
      <c r="NVO1" s="757"/>
      <c r="NVP1" s="757"/>
      <c r="NVQ1" s="757"/>
      <c r="NVR1" s="757"/>
      <c r="NVS1" s="757"/>
      <c r="NVT1" s="757"/>
      <c r="NVU1" s="757"/>
      <c r="NVV1" s="757"/>
      <c r="NVW1" s="757"/>
      <c r="NVX1" s="757"/>
      <c r="NVY1" s="757"/>
      <c r="NVZ1" s="757"/>
      <c r="NWA1" s="757"/>
      <c r="NWB1" s="757"/>
      <c r="NWC1" s="756"/>
      <c r="NWD1" s="757"/>
      <c r="NWE1" s="757"/>
      <c r="NWF1" s="757"/>
      <c r="NWG1" s="757"/>
      <c r="NWH1" s="757"/>
      <c r="NWI1" s="757"/>
      <c r="NWJ1" s="757"/>
      <c r="NWK1" s="757"/>
      <c r="NWL1" s="757"/>
      <c r="NWM1" s="757"/>
      <c r="NWN1" s="757"/>
      <c r="NWO1" s="757"/>
      <c r="NWP1" s="757"/>
      <c r="NWQ1" s="757"/>
      <c r="NWR1" s="757"/>
      <c r="NWS1" s="756"/>
      <c r="NWT1" s="757"/>
      <c r="NWU1" s="757"/>
      <c r="NWV1" s="757"/>
      <c r="NWW1" s="757"/>
      <c r="NWX1" s="757"/>
      <c r="NWY1" s="757"/>
      <c r="NWZ1" s="757"/>
      <c r="NXA1" s="757"/>
      <c r="NXB1" s="757"/>
      <c r="NXC1" s="757"/>
      <c r="NXD1" s="757"/>
      <c r="NXE1" s="757"/>
      <c r="NXF1" s="757"/>
      <c r="NXG1" s="757"/>
      <c r="NXH1" s="757"/>
      <c r="NXI1" s="756"/>
      <c r="NXJ1" s="757"/>
      <c r="NXK1" s="757"/>
      <c r="NXL1" s="757"/>
      <c r="NXM1" s="757"/>
      <c r="NXN1" s="757"/>
      <c r="NXO1" s="757"/>
      <c r="NXP1" s="757"/>
      <c r="NXQ1" s="757"/>
      <c r="NXR1" s="757"/>
      <c r="NXS1" s="757"/>
      <c r="NXT1" s="757"/>
      <c r="NXU1" s="757"/>
      <c r="NXV1" s="757"/>
      <c r="NXW1" s="757"/>
      <c r="NXX1" s="757"/>
      <c r="NXY1" s="756"/>
      <c r="NXZ1" s="757"/>
      <c r="NYA1" s="757"/>
      <c r="NYB1" s="757"/>
      <c r="NYC1" s="757"/>
      <c r="NYD1" s="757"/>
      <c r="NYE1" s="757"/>
      <c r="NYF1" s="757"/>
      <c r="NYG1" s="757"/>
      <c r="NYH1" s="757"/>
      <c r="NYI1" s="757"/>
      <c r="NYJ1" s="757"/>
      <c r="NYK1" s="757"/>
      <c r="NYL1" s="757"/>
      <c r="NYM1" s="757"/>
      <c r="NYN1" s="757"/>
      <c r="NYO1" s="756"/>
      <c r="NYP1" s="757"/>
      <c r="NYQ1" s="757"/>
      <c r="NYR1" s="757"/>
      <c r="NYS1" s="757"/>
      <c r="NYT1" s="757"/>
      <c r="NYU1" s="757"/>
      <c r="NYV1" s="757"/>
      <c r="NYW1" s="757"/>
      <c r="NYX1" s="757"/>
      <c r="NYY1" s="757"/>
      <c r="NYZ1" s="757"/>
      <c r="NZA1" s="757"/>
      <c r="NZB1" s="757"/>
      <c r="NZC1" s="757"/>
      <c r="NZD1" s="757"/>
      <c r="NZE1" s="756"/>
      <c r="NZF1" s="757"/>
      <c r="NZG1" s="757"/>
      <c r="NZH1" s="757"/>
      <c r="NZI1" s="757"/>
      <c r="NZJ1" s="757"/>
      <c r="NZK1" s="757"/>
      <c r="NZL1" s="757"/>
      <c r="NZM1" s="757"/>
      <c r="NZN1" s="757"/>
      <c r="NZO1" s="757"/>
      <c r="NZP1" s="757"/>
      <c r="NZQ1" s="757"/>
      <c r="NZR1" s="757"/>
      <c r="NZS1" s="757"/>
      <c r="NZT1" s="757"/>
      <c r="NZU1" s="756"/>
      <c r="NZV1" s="757"/>
      <c r="NZW1" s="757"/>
      <c r="NZX1" s="757"/>
      <c r="NZY1" s="757"/>
      <c r="NZZ1" s="757"/>
      <c r="OAA1" s="757"/>
      <c r="OAB1" s="757"/>
      <c r="OAC1" s="757"/>
      <c r="OAD1" s="757"/>
      <c r="OAE1" s="757"/>
      <c r="OAF1" s="757"/>
      <c r="OAG1" s="757"/>
      <c r="OAH1" s="757"/>
      <c r="OAI1" s="757"/>
      <c r="OAJ1" s="757"/>
      <c r="OAK1" s="756"/>
      <c r="OAL1" s="757"/>
      <c r="OAM1" s="757"/>
      <c r="OAN1" s="757"/>
      <c r="OAO1" s="757"/>
      <c r="OAP1" s="757"/>
      <c r="OAQ1" s="757"/>
      <c r="OAR1" s="757"/>
      <c r="OAS1" s="757"/>
      <c r="OAT1" s="757"/>
      <c r="OAU1" s="757"/>
      <c r="OAV1" s="757"/>
      <c r="OAW1" s="757"/>
      <c r="OAX1" s="757"/>
      <c r="OAY1" s="757"/>
      <c r="OAZ1" s="757"/>
      <c r="OBA1" s="756"/>
      <c r="OBB1" s="757"/>
      <c r="OBC1" s="757"/>
      <c r="OBD1" s="757"/>
      <c r="OBE1" s="757"/>
      <c r="OBF1" s="757"/>
      <c r="OBG1" s="757"/>
      <c r="OBH1" s="757"/>
      <c r="OBI1" s="757"/>
      <c r="OBJ1" s="757"/>
      <c r="OBK1" s="757"/>
      <c r="OBL1" s="757"/>
      <c r="OBM1" s="757"/>
      <c r="OBN1" s="757"/>
      <c r="OBO1" s="757"/>
      <c r="OBP1" s="757"/>
      <c r="OBQ1" s="756"/>
      <c r="OBR1" s="757"/>
      <c r="OBS1" s="757"/>
      <c r="OBT1" s="757"/>
      <c r="OBU1" s="757"/>
      <c r="OBV1" s="757"/>
      <c r="OBW1" s="757"/>
      <c r="OBX1" s="757"/>
      <c r="OBY1" s="757"/>
      <c r="OBZ1" s="757"/>
      <c r="OCA1" s="757"/>
      <c r="OCB1" s="757"/>
      <c r="OCC1" s="757"/>
      <c r="OCD1" s="757"/>
      <c r="OCE1" s="757"/>
      <c r="OCF1" s="757"/>
      <c r="OCG1" s="756"/>
      <c r="OCH1" s="757"/>
      <c r="OCI1" s="757"/>
      <c r="OCJ1" s="757"/>
      <c r="OCK1" s="757"/>
      <c r="OCL1" s="757"/>
      <c r="OCM1" s="757"/>
      <c r="OCN1" s="757"/>
      <c r="OCO1" s="757"/>
      <c r="OCP1" s="757"/>
      <c r="OCQ1" s="757"/>
      <c r="OCR1" s="757"/>
      <c r="OCS1" s="757"/>
      <c r="OCT1" s="757"/>
      <c r="OCU1" s="757"/>
      <c r="OCV1" s="757"/>
      <c r="OCW1" s="756"/>
      <c r="OCX1" s="757"/>
      <c r="OCY1" s="757"/>
      <c r="OCZ1" s="757"/>
      <c r="ODA1" s="757"/>
      <c r="ODB1" s="757"/>
      <c r="ODC1" s="757"/>
      <c r="ODD1" s="757"/>
      <c r="ODE1" s="757"/>
      <c r="ODF1" s="757"/>
      <c r="ODG1" s="757"/>
      <c r="ODH1" s="757"/>
      <c r="ODI1" s="757"/>
      <c r="ODJ1" s="757"/>
      <c r="ODK1" s="757"/>
      <c r="ODL1" s="757"/>
      <c r="ODM1" s="756"/>
      <c r="ODN1" s="757"/>
      <c r="ODO1" s="757"/>
      <c r="ODP1" s="757"/>
      <c r="ODQ1" s="757"/>
      <c r="ODR1" s="757"/>
      <c r="ODS1" s="757"/>
      <c r="ODT1" s="757"/>
      <c r="ODU1" s="757"/>
      <c r="ODV1" s="757"/>
      <c r="ODW1" s="757"/>
      <c r="ODX1" s="757"/>
      <c r="ODY1" s="757"/>
      <c r="ODZ1" s="757"/>
      <c r="OEA1" s="757"/>
      <c r="OEB1" s="757"/>
      <c r="OEC1" s="756"/>
      <c r="OED1" s="757"/>
      <c r="OEE1" s="757"/>
      <c r="OEF1" s="757"/>
      <c r="OEG1" s="757"/>
      <c r="OEH1" s="757"/>
      <c r="OEI1" s="757"/>
      <c r="OEJ1" s="757"/>
      <c r="OEK1" s="757"/>
      <c r="OEL1" s="757"/>
      <c r="OEM1" s="757"/>
      <c r="OEN1" s="757"/>
      <c r="OEO1" s="757"/>
      <c r="OEP1" s="757"/>
      <c r="OEQ1" s="757"/>
      <c r="OER1" s="757"/>
      <c r="OES1" s="756"/>
      <c r="OET1" s="757"/>
      <c r="OEU1" s="757"/>
      <c r="OEV1" s="757"/>
      <c r="OEW1" s="757"/>
      <c r="OEX1" s="757"/>
      <c r="OEY1" s="757"/>
      <c r="OEZ1" s="757"/>
      <c r="OFA1" s="757"/>
      <c r="OFB1" s="757"/>
      <c r="OFC1" s="757"/>
      <c r="OFD1" s="757"/>
      <c r="OFE1" s="757"/>
      <c r="OFF1" s="757"/>
      <c r="OFG1" s="757"/>
      <c r="OFH1" s="757"/>
      <c r="OFI1" s="756"/>
      <c r="OFJ1" s="757"/>
      <c r="OFK1" s="757"/>
      <c r="OFL1" s="757"/>
      <c r="OFM1" s="757"/>
      <c r="OFN1" s="757"/>
      <c r="OFO1" s="757"/>
      <c r="OFP1" s="757"/>
      <c r="OFQ1" s="757"/>
      <c r="OFR1" s="757"/>
      <c r="OFS1" s="757"/>
      <c r="OFT1" s="757"/>
      <c r="OFU1" s="757"/>
      <c r="OFV1" s="757"/>
      <c r="OFW1" s="757"/>
      <c r="OFX1" s="757"/>
      <c r="OFY1" s="756"/>
      <c r="OFZ1" s="757"/>
      <c r="OGA1" s="757"/>
      <c r="OGB1" s="757"/>
      <c r="OGC1" s="757"/>
      <c r="OGD1" s="757"/>
      <c r="OGE1" s="757"/>
      <c r="OGF1" s="757"/>
      <c r="OGG1" s="757"/>
      <c r="OGH1" s="757"/>
      <c r="OGI1" s="757"/>
      <c r="OGJ1" s="757"/>
      <c r="OGK1" s="757"/>
      <c r="OGL1" s="757"/>
      <c r="OGM1" s="757"/>
      <c r="OGN1" s="757"/>
      <c r="OGO1" s="756"/>
      <c r="OGP1" s="757"/>
      <c r="OGQ1" s="757"/>
      <c r="OGR1" s="757"/>
      <c r="OGS1" s="757"/>
      <c r="OGT1" s="757"/>
      <c r="OGU1" s="757"/>
      <c r="OGV1" s="757"/>
      <c r="OGW1" s="757"/>
      <c r="OGX1" s="757"/>
      <c r="OGY1" s="757"/>
      <c r="OGZ1" s="757"/>
      <c r="OHA1" s="757"/>
      <c r="OHB1" s="757"/>
      <c r="OHC1" s="757"/>
      <c r="OHD1" s="757"/>
      <c r="OHE1" s="756"/>
      <c r="OHF1" s="757"/>
      <c r="OHG1" s="757"/>
      <c r="OHH1" s="757"/>
      <c r="OHI1" s="757"/>
      <c r="OHJ1" s="757"/>
      <c r="OHK1" s="757"/>
      <c r="OHL1" s="757"/>
      <c r="OHM1" s="757"/>
      <c r="OHN1" s="757"/>
      <c r="OHO1" s="757"/>
      <c r="OHP1" s="757"/>
      <c r="OHQ1" s="757"/>
      <c r="OHR1" s="757"/>
      <c r="OHS1" s="757"/>
      <c r="OHT1" s="757"/>
      <c r="OHU1" s="756"/>
      <c r="OHV1" s="757"/>
      <c r="OHW1" s="757"/>
      <c r="OHX1" s="757"/>
      <c r="OHY1" s="757"/>
      <c r="OHZ1" s="757"/>
      <c r="OIA1" s="757"/>
      <c r="OIB1" s="757"/>
      <c r="OIC1" s="757"/>
      <c r="OID1" s="757"/>
      <c r="OIE1" s="757"/>
      <c r="OIF1" s="757"/>
      <c r="OIG1" s="757"/>
      <c r="OIH1" s="757"/>
      <c r="OII1" s="757"/>
      <c r="OIJ1" s="757"/>
      <c r="OIK1" s="756"/>
      <c r="OIL1" s="757"/>
      <c r="OIM1" s="757"/>
      <c r="OIN1" s="757"/>
      <c r="OIO1" s="757"/>
      <c r="OIP1" s="757"/>
      <c r="OIQ1" s="757"/>
      <c r="OIR1" s="757"/>
      <c r="OIS1" s="757"/>
      <c r="OIT1" s="757"/>
      <c r="OIU1" s="757"/>
      <c r="OIV1" s="757"/>
      <c r="OIW1" s="757"/>
      <c r="OIX1" s="757"/>
      <c r="OIY1" s="757"/>
      <c r="OIZ1" s="757"/>
      <c r="OJA1" s="756"/>
      <c r="OJB1" s="757"/>
      <c r="OJC1" s="757"/>
      <c r="OJD1" s="757"/>
      <c r="OJE1" s="757"/>
      <c r="OJF1" s="757"/>
      <c r="OJG1" s="757"/>
      <c r="OJH1" s="757"/>
      <c r="OJI1" s="757"/>
      <c r="OJJ1" s="757"/>
      <c r="OJK1" s="757"/>
      <c r="OJL1" s="757"/>
      <c r="OJM1" s="757"/>
      <c r="OJN1" s="757"/>
      <c r="OJO1" s="757"/>
      <c r="OJP1" s="757"/>
      <c r="OJQ1" s="756"/>
      <c r="OJR1" s="757"/>
      <c r="OJS1" s="757"/>
      <c r="OJT1" s="757"/>
      <c r="OJU1" s="757"/>
      <c r="OJV1" s="757"/>
      <c r="OJW1" s="757"/>
      <c r="OJX1" s="757"/>
      <c r="OJY1" s="757"/>
      <c r="OJZ1" s="757"/>
      <c r="OKA1" s="757"/>
      <c r="OKB1" s="757"/>
      <c r="OKC1" s="757"/>
      <c r="OKD1" s="757"/>
      <c r="OKE1" s="757"/>
      <c r="OKF1" s="757"/>
      <c r="OKG1" s="756"/>
      <c r="OKH1" s="757"/>
      <c r="OKI1" s="757"/>
      <c r="OKJ1" s="757"/>
      <c r="OKK1" s="757"/>
      <c r="OKL1" s="757"/>
      <c r="OKM1" s="757"/>
      <c r="OKN1" s="757"/>
      <c r="OKO1" s="757"/>
      <c r="OKP1" s="757"/>
      <c r="OKQ1" s="757"/>
      <c r="OKR1" s="757"/>
      <c r="OKS1" s="757"/>
      <c r="OKT1" s="757"/>
      <c r="OKU1" s="757"/>
      <c r="OKV1" s="757"/>
      <c r="OKW1" s="756"/>
      <c r="OKX1" s="757"/>
      <c r="OKY1" s="757"/>
      <c r="OKZ1" s="757"/>
      <c r="OLA1" s="757"/>
      <c r="OLB1" s="757"/>
      <c r="OLC1" s="757"/>
      <c r="OLD1" s="757"/>
      <c r="OLE1" s="757"/>
      <c r="OLF1" s="757"/>
      <c r="OLG1" s="757"/>
      <c r="OLH1" s="757"/>
      <c r="OLI1" s="757"/>
      <c r="OLJ1" s="757"/>
      <c r="OLK1" s="757"/>
      <c r="OLL1" s="757"/>
      <c r="OLM1" s="756"/>
      <c r="OLN1" s="757"/>
      <c r="OLO1" s="757"/>
      <c r="OLP1" s="757"/>
      <c r="OLQ1" s="757"/>
      <c r="OLR1" s="757"/>
      <c r="OLS1" s="757"/>
      <c r="OLT1" s="757"/>
      <c r="OLU1" s="757"/>
      <c r="OLV1" s="757"/>
      <c r="OLW1" s="757"/>
      <c r="OLX1" s="757"/>
      <c r="OLY1" s="757"/>
      <c r="OLZ1" s="757"/>
      <c r="OMA1" s="757"/>
      <c r="OMB1" s="757"/>
      <c r="OMC1" s="756"/>
      <c r="OMD1" s="757"/>
      <c r="OME1" s="757"/>
      <c r="OMF1" s="757"/>
      <c r="OMG1" s="757"/>
      <c r="OMH1" s="757"/>
      <c r="OMI1" s="757"/>
      <c r="OMJ1" s="757"/>
      <c r="OMK1" s="757"/>
      <c r="OML1" s="757"/>
      <c r="OMM1" s="757"/>
      <c r="OMN1" s="757"/>
      <c r="OMO1" s="757"/>
      <c r="OMP1" s="757"/>
      <c r="OMQ1" s="757"/>
      <c r="OMR1" s="757"/>
      <c r="OMS1" s="756"/>
      <c r="OMT1" s="757"/>
      <c r="OMU1" s="757"/>
      <c r="OMV1" s="757"/>
      <c r="OMW1" s="757"/>
      <c r="OMX1" s="757"/>
      <c r="OMY1" s="757"/>
      <c r="OMZ1" s="757"/>
      <c r="ONA1" s="757"/>
      <c r="ONB1" s="757"/>
      <c r="ONC1" s="757"/>
      <c r="OND1" s="757"/>
      <c r="ONE1" s="757"/>
      <c r="ONF1" s="757"/>
      <c r="ONG1" s="757"/>
      <c r="ONH1" s="757"/>
      <c r="ONI1" s="756"/>
      <c r="ONJ1" s="757"/>
      <c r="ONK1" s="757"/>
      <c r="ONL1" s="757"/>
      <c r="ONM1" s="757"/>
      <c r="ONN1" s="757"/>
      <c r="ONO1" s="757"/>
      <c r="ONP1" s="757"/>
      <c r="ONQ1" s="757"/>
      <c r="ONR1" s="757"/>
      <c r="ONS1" s="757"/>
      <c r="ONT1" s="757"/>
      <c r="ONU1" s="757"/>
      <c r="ONV1" s="757"/>
      <c r="ONW1" s="757"/>
      <c r="ONX1" s="757"/>
      <c r="ONY1" s="756"/>
      <c r="ONZ1" s="757"/>
      <c r="OOA1" s="757"/>
      <c r="OOB1" s="757"/>
      <c r="OOC1" s="757"/>
      <c r="OOD1" s="757"/>
      <c r="OOE1" s="757"/>
      <c r="OOF1" s="757"/>
      <c r="OOG1" s="757"/>
      <c r="OOH1" s="757"/>
      <c r="OOI1" s="757"/>
      <c r="OOJ1" s="757"/>
      <c r="OOK1" s="757"/>
      <c r="OOL1" s="757"/>
      <c r="OOM1" s="757"/>
      <c r="OON1" s="757"/>
      <c r="OOO1" s="756"/>
      <c r="OOP1" s="757"/>
      <c r="OOQ1" s="757"/>
      <c r="OOR1" s="757"/>
      <c r="OOS1" s="757"/>
      <c r="OOT1" s="757"/>
      <c r="OOU1" s="757"/>
      <c r="OOV1" s="757"/>
      <c r="OOW1" s="757"/>
      <c r="OOX1" s="757"/>
      <c r="OOY1" s="757"/>
      <c r="OOZ1" s="757"/>
      <c r="OPA1" s="757"/>
      <c r="OPB1" s="757"/>
      <c r="OPC1" s="757"/>
      <c r="OPD1" s="757"/>
      <c r="OPE1" s="756"/>
      <c r="OPF1" s="757"/>
      <c r="OPG1" s="757"/>
      <c r="OPH1" s="757"/>
      <c r="OPI1" s="757"/>
      <c r="OPJ1" s="757"/>
      <c r="OPK1" s="757"/>
      <c r="OPL1" s="757"/>
      <c r="OPM1" s="757"/>
      <c r="OPN1" s="757"/>
      <c r="OPO1" s="757"/>
      <c r="OPP1" s="757"/>
      <c r="OPQ1" s="757"/>
      <c r="OPR1" s="757"/>
      <c r="OPS1" s="757"/>
      <c r="OPT1" s="757"/>
      <c r="OPU1" s="756"/>
      <c r="OPV1" s="757"/>
      <c r="OPW1" s="757"/>
      <c r="OPX1" s="757"/>
      <c r="OPY1" s="757"/>
      <c r="OPZ1" s="757"/>
      <c r="OQA1" s="757"/>
      <c r="OQB1" s="757"/>
      <c r="OQC1" s="757"/>
      <c r="OQD1" s="757"/>
      <c r="OQE1" s="757"/>
      <c r="OQF1" s="757"/>
      <c r="OQG1" s="757"/>
      <c r="OQH1" s="757"/>
      <c r="OQI1" s="757"/>
      <c r="OQJ1" s="757"/>
      <c r="OQK1" s="756"/>
      <c r="OQL1" s="757"/>
      <c r="OQM1" s="757"/>
      <c r="OQN1" s="757"/>
      <c r="OQO1" s="757"/>
      <c r="OQP1" s="757"/>
      <c r="OQQ1" s="757"/>
      <c r="OQR1" s="757"/>
      <c r="OQS1" s="757"/>
      <c r="OQT1" s="757"/>
      <c r="OQU1" s="757"/>
      <c r="OQV1" s="757"/>
      <c r="OQW1" s="757"/>
      <c r="OQX1" s="757"/>
      <c r="OQY1" s="757"/>
      <c r="OQZ1" s="757"/>
      <c r="ORA1" s="756"/>
      <c r="ORB1" s="757"/>
      <c r="ORC1" s="757"/>
      <c r="ORD1" s="757"/>
      <c r="ORE1" s="757"/>
      <c r="ORF1" s="757"/>
      <c r="ORG1" s="757"/>
      <c r="ORH1" s="757"/>
      <c r="ORI1" s="757"/>
      <c r="ORJ1" s="757"/>
      <c r="ORK1" s="757"/>
      <c r="ORL1" s="757"/>
      <c r="ORM1" s="757"/>
      <c r="ORN1" s="757"/>
      <c r="ORO1" s="757"/>
      <c r="ORP1" s="757"/>
      <c r="ORQ1" s="756"/>
      <c r="ORR1" s="757"/>
      <c r="ORS1" s="757"/>
      <c r="ORT1" s="757"/>
      <c r="ORU1" s="757"/>
      <c r="ORV1" s="757"/>
      <c r="ORW1" s="757"/>
      <c r="ORX1" s="757"/>
      <c r="ORY1" s="757"/>
      <c r="ORZ1" s="757"/>
      <c r="OSA1" s="757"/>
      <c r="OSB1" s="757"/>
      <c r="OSC1" s="757"/>
      <c r="OSD1" s="757"/>
      <c r="OSE1" s="757"/>
      <c r="OSF1" s="757"/>
      <c r="OSG1" s="756"/>
      <c r="OSH1" s="757"/>
      <c r="OSI1" s="757"/>
      <c r="OSJ1" s="757"/>
      <c r="OSK1" s="757"/>
      <c r="OSL1" s="757"/>
      <c r="OSM1" s="757"/>
      <c r="OSN1" s="757"/>
      <c r="OSO1" s="757"/>
      <c r="OSP1" s="757"/>
      <c r="OSQ1" s="757"/>
      <c r="OSR1" s="757"/>
      <c r="OSS1" s="757"/>
      <c r="OST1" s="757"/>
      <c r="OSU1" s="757"/>
      <c r="OSV1" s="757"/>
      <c r="OSW1" s="756"/>
      <c r="OSX1" s="757"/>
      <c r="OSY1" s="757"/>
      <c r="OSZ1" s="757"/>
      <c r="OTA1" s="757"/>
      <c r="OTB1" s="757"/>
      <c r="OTC1" s="757"/>
      <c r="OTD1" s="757"/>
      <c r="OTE1" s="757"/>
      <c r="OTF1" s="757"/>
      <c r="OTG1" s="757"/>
      <c r="OTH1" s="757"/>
      <c r="OTI1" s="757"/>
      <c r="OTJ1" s="757"/>
      <c r="OTK1" s="757"/>
      <c r="OTL1" s="757"/>
      <c r="OTM1" s="756"/>
      <c r="OTN1" s="757"/>
      <c r="OTO1" s="757"/>
      <c r="OTP1" s="757"/>
      <c r="OTQ1" s="757"/>
      <c r="OTR1" s="757"/>
      <c r="OTS1" s="757"/>
      <c r="OTT1" s="757"/>
      <c r="OTU1" s="757"/>
      <c r="OTV1" s="757"/>
      <c r="OTW1" s="757"/>
      <c r="OTX1" s="757"/>
      <c r="OTY1" s="757"/>
      <c r="OTZ1" s="757"/>
      <c r="OUA1" s="757"/>
      <c r="OUB1" s="757"/>
      <c r="OUC1" s="756"/>
      <c r="OUD1" s="757"/>
      <c r="OUE1" s="757"/>
      <c r="OUF1" s="757"/>
      <c r="OUG1" s="757"/>
      <c r="OUH1" s="757"/>
      <c r="OUI1" s="757"/>
      <c r="OUJ1" s="757"/>
      <c r="OUK1" s="757"/>
      <c r="OUL1" s="757"/>
      <c r="OUM1" s="757"/>
      <c r="OUN1" s="757"/>
      <c r="OUO1" s="757"/>
      <c r="OUP1" s="757"/>
      <c r="OUQ1" s="757"/>
      <c r="OUR1" s="757"/>
      <c r="OUS1" s="756"/>
      <c r="OUT1" s="757"/>
      <c r="OUU1" s="757"/>
      <c r="OUV1" s="757"/>
      <c r="OUW1" s="757"/>
      <c r="OUX1" s="757"/>
      <c r="OUY1" s="757"/>
      <c r="OUZ1" s="757"/>
      <c r="OVA1" s="757"/>
      <c r="OVB1" s="757"/>
      <c r="OVC1" s="757"/>
      <c r="OVD1" s="757"/>
      <c r="OVE1" s="757"/>
      <c r="OVF1" s="757"/>
      <c r="OVG1" s="757"/>
      <c r="OVH1" s="757"/>
      <c r="OVI1" s="756"/>
      <c r="OVJ1" s="757"/>
      <c r="OVK1" s="757"/>
      <c r="OVL1" s="757"/>
      <c r="OVM1" s="757"/>
      <c r="OVN1" s="757"/>
      <c r="OVO1" s="757"/>
      <c r="OVP1" s="757"/>
      <c r="OVQ1" s="757"/>
      <c r="OVR1" s="757"/>
      <c r="OVS1" s="757"/>
      <c r="OVT1" s="757"/>
      <c r="OVU1" s="757"/>
      <c r="OVV1" s="757"/>
      <c r="OVW1" s="757"/>
      <c r="OVX1" s="757"/>
      <c r="OVY1" s="756"/>
      <c r="OVZ1" s="757"/>
      <c r="OWA1" s="757"/>
      <c r="OWB1" s="757"/>
      <c r="OWC1" s="757"/>
      <c r="OWD1" s="757"/>
      <c r="OWE1" s="757"/>
      <c r="OWF1" s="757"/>
      <c r="OWG1" s="757"/>
      <c r="OWH1" s="757"/>
      <c r="OWI1" s="757"/>
      <c r="OWJ1" s="757"/>
      <c r="OWK1" s="757"/>
      <c r="OWL1" s="757"/>
      <c r="OWM1" s="757"/>
      <c r="OWN1" s="757"/>
      <c r="OWO1" s="756"/>
      <c r="OWP1" s="757"/>
      <c r="OWQ1" s="757"/>
      <c r="OWR1" s="757"/>
      <c r="OWS1" s="757"/>
      <c r="OWT1" s="757"/>
      <c r="OWU1" s="757"/>
      <c r="OWV1" s="757"/>
      <c r="OWW1" s="757"/>
      <c r="OWX1" s="757"/>
      <c r="OWY1" s="757"/>
      <c r="OWZ1" s="757"/>
      <c r="OXA1" s="757"/>
      <c r="OXB1" s="757"/>
      <c r="OXC1" s="757"/>
      <c r="OXD1" s="757"/>
      <c r="OXE1" s="756"/>
      <c r="OXF1" s="757"/>
      <c r="OXG1" s="757"/>
      <c r="OXH1" s="757"/>
      <c r="OXI1" s="757"/>
      <c r="OXJ1" s="757"/>
      <c r="OXK1" s="757"/>
      <c r="OXL1" s="757"/>
      <c r="OXM1" s="757"/>
      <c r="OXN1" s="757"/>
      <c r="OXO1" s="757"/>
      <c r="OXP1" s="757"/>
      <c r="OXQ1" s="757"/>
      <c r="OXR1" s="757"/>
      <c r="OXS1" s="757"/>
      <c r="OXT1" s="757"/>
      <c r="OXU1" s="756"/>
      <c r="OXV1" s="757"/>
      <c r="OXW1" s="757"/>
      <c r="OXX1" s="757"/>
      <c r="OXY1" s="757"/>
      <c r="OXZ1" s="757"/>
      <c r="OYA1" s="757"/>
      <c r="OYB1" s="757"/>
      <c r="OYC1" s="757"/>
      <c r="OYD1" s="757"/>
      <c r="OYE1" s="757"/>
      <c r="OYF1" s="757"/>
      <c r="OYG1" s="757"/>
      <c r="OYH1" s="757"/>
      <c r="OYI1" s="757"/>
      <c r="OYJ1" s="757"/>
      <c r="OYK1" s="756"/>
      <c r="OYL1" s="757"/>
      <c r="OYM1" s="757"/>
      <c r="OYN1" s="757"/>
      <c r="OYO1" s="757"/>
      <c r="OYP1" s="757"/>
      <c r="OYQ1" s="757"/>
      <c r="OYR1" s="757"/>
      <c r="OYS1" s="757"/>
      <c r="OYT1" s="757"/>
      <c r="OYU1" s="757"/>
      <c r="OYV1" s="757"/>
      <c r="OYW1" s="757"/>
      <c r="OYX1" s="757"/>
      <c r="OYY1" s="757"/>
      <c r="OYZ1" s="757"/>
      <c r="OZA1" s="756"/>
      <c r="OZB1" s="757"/>
      <c r="OZC1" s="757"/>
      <c r="OZD1" s="757"/>
      <c r="OZE1" s="757"/>
      <c r="OZF1" s="757"/>
      <c r="OZG1" s="757"/>
      <c r="OZH1" s="757"/>
      <c r="OZI1" s="757"/>
      <c r="OZJ1" s="757"/>
      <c r="OZK1" s="757"/>
      <c r="OZL1" s="757"/>
      <c r="OZM1" s="757"/>
      <c r="OZN1" s="757"/>
      <c r="OZO1" s="757"/>
      <c r="OZP1" s="757"/>
      <c r="OZQ1" s="756"/>
      <c r="OZR1" s="757"/>
      <c r="OZS1" s="757"/>
      <c r="OZT1" s="757"/>
      <c r="OZU1" s="757"/>
      <c r="OZV1" s="757"/>
      <c r="OZW1" s="757"/>
      <c r="OZX1" s="757"/>
      <c r="OZY1" s="757"/>
      <c r="OZZ1" s="757"/>
      <c r="PAA1" s="757"/>
      <c r="PAB1" s="757"/>
      <c r="PAC1" s="757"/>
      <c r="PAD1" s="757"/>
      <c r="PAE1" s="757"/>
      <c r="PAF1" s="757"/>
      <c r="PAG1" s="756"/>
      <c r="PAH1" s="757"/>
      <c r="PAI1" s="757"/>
      <c r="PAJ1" s="757"/>
      <c r="PAK1" s="757"/>
      <c r="PAL1" s="757"/>
      <c r="PAM1" s="757"/>
      <c r="PAN1" s="757"/>
      <c r="PAO1" s="757"/>
      <c r="PAP1" s="757"/>
      <c r="PAQ1" s="757"/>
      <c r="PAR1" s="757"/>
      <c r="PAS1" s="757"/>
      <c r="PAT1" s="757"/>
      <c r="PAU1" s="757"/>
      <c r="PAV1" s="757"/>
      <c r="PAW1" s="756"/>
      <c r="PAX1" s="757"/>
      <c r="PAY1" s="757"/>
      <c r="PAZ1" s="757"/>
      <c r="PBA1" s="757"/>
      <c r="PBB1" s="757"/>
      <c r="PBC1" s="757"/>
      <c r="PBD1" s="757"/>
      <c r="PBE1" s="757"/>
      <c r="PBF1" s="757"/>
      <c r="PBG1" s="757"/>
      <c r="PBH1" s="757"/>
      <c r="PBI1" s="757"/>
      <c r="PBJ1" s="757"/>
      <c r="PBK1" s="757"/>
      <c r="PBL1" s="757"/>
      <c r="PBM1" s="756"/>
      <c r="PBN1" s="757"/>
      <c r="PBO1" s="757"/>
      <c r="PBP1" s="757"/>
      <c r="PBQ1" s="757"/>
      <c r="PBR1" s="757"/>
      <c r="PBS1" s="757"/>
      <c r="PBT1" s="757"/>
      <c r="PBU1" s="757"/>
      <c r="PBV1" s="757"/>
      <c r="PBW1" s="757"/>
      <c r="PBX1" s="757"/>
      <c r="PBY1" s="757"/>
      <c r="PBZ1" s="757"/>
      <c r="PCA1" s="757"/>
      <c r="PCB1" s="757"/>
      <c r="PCC1" s="756"/>
      <c r="PCD1" s="757"/>
      <c r="PCE1" s="757"/>
      <c r="PCF1" s="757"/>
      <c r="PCG1" s="757"/>
      <c r="PCH1" s="757"/>
      <c r="PCI1" s="757"/>
      <c r="PCJ1" s="757"/>
      <c r="PCK1" s="757"/>
      <c r="PCL1" s="757"/>
      <c r="PCM1" s="757"/>
      <c r="PCN1" s="757"/>
      <c r="PCO1" s="757"/>
      <c r="PCP1" s="757"/>
      <c r="PCQ1" s="757"/>
      <c r="PCR1" s="757"/>
      <c r="PCS1" s="756"/>
      <c r="PCT1" s="757"/>
      <c r="PCU1" s="757"/>
      <c r="PCV1" s="757"/>
      <c r="PCW1" s="757"/>
      <c r="PCX1" s="757"/>
      <c r="PCY1" s="757"/>
      <c r="PCZ1" s="757"/>
      <c r="PDA1" s="757"/>
      <c r="PDB1" s="757"/>
      <c r="PDC1" s="757"/>
      <c r="PDD1" s="757"/>
      <c r="PDE1" s="757"/>
      <c r="PDF1" s="757"/>
      <c r="PDG1" s="757"/>
      <c r="PDH1" s="757"/>
      <c r="PDI1" s="756"/>
      <c r="PDJ1" s="757"/>
      <c r="PDK1" s="757"/>
      <c r="PDL1" s="757"/>
      <c r="PDM1" s="757"/>
      <c r="PDN1" s="757"/>
      <c r="PDO1" s="757"/>
      <c r="PDP1" s="757"/>
      <c r="PDQ1" s="757"/>
      <c r="PDR1" s="757"/>
      <c r="PDS1" s="757"/>
      <c r="PDT1" s="757"/>
      <c r="PDU1" s="757"/>
      <c r="PDV1" s="757"/>
      <c r="PDW1" s="757"/>
      <c r="PDX1" s="757"/>
      <c r="PDY1" s="756"/>
      <c r="PDZ1" s="757"/>
      <c r="PEA1" s="757"/>
      <c r="PEB1" s="757"/>
      <c r="PEC1" s="757"/>
      <c r="PED1" s="757"/>
      <c r="PEE1" s="757"/>
      <c r="PEF1" s="757"/>
      <c r="PEG1" s="757"/>
      <c r="PEH1" s="757"/>
      <c r="PEI1" s="757"/>
      <c r="PEJ1" s="757"/>
      <c r="PEK1" s="757"/>
      <c r="PEL1" s="757"/>
      <c r="PEM1" s="757"/>
      <c r="PEN1" s="757"/>
      <c r="PEO1" s="756"/>
      <c r="PEP1" s="757"/>
      <c r="PEQ1" s="757"/>
      <c r="PER1" s="757"/>
      <c r="PES1" s="757"/>
      <c r="PET1" s="757"/>
      <c r="PEU1" s="757"/>
      <c r="PEV1" s="757"/>
      <c r="PEW1" s="757"/>
      <c r="PEX1" s="757"/>
      <c r="PEY1" s="757"/>
      <c r="PEZ1" s="757"/>
      <c r="PFA1" s="757"/>
      <c r="PFB1" s="757"/>
      <c r="PFC1" s="757"/>
      <c r="PFD1" s="757"/>
      <c r="PFE1" s="756"/>
      <c r="PFF1" s="757"/>
      <c r="PFG1" s="757"/>
      <c r="PFH1" s="757"/>
      <c r="PFI1" s="757"/>
      <c r="PFJ1" s="757"/>
      <c r="PFK1" s="757"/>
      <c r="PFL1" s="757"/>
      <c r="PFM1" s="757"/>
      <c r="PFN1" s="757"/>
      <c r="PFO1" s="757"/>
      <c r="PFP1" s="757"/>
      <c r="PFQ1" s="757"/>
      <c r="PFR1" s="757"/>
      <c r="PFS1" s="757"/>
      <c r="PFT1" s="757"/>
      <c r="PFU1" s="756"/>
      <c r="PFV1" s="757"/>
      <c r="PFW1" s="757"/>
      <c r="PFX1" s="757"/>
      <c r="PFY1" s="757"/>
      <c r="PFZ1" s="757"/>
      <c r="PGA1" s="757"/>
      <c r="PGB1" s="757"/>
      <c r="PGC1" s="757"/>
      <c r="PGD1" s="757"/>
      <c r="PGE1" s="757"/>
      <c r="PGF1" s="757"/>
      <c r="PGG1" s="757"/>
      <c r="PGH1" s="757"/>
      <c r="PGI1" s="757"/>
      <c r="PGJ1" s="757"/>
      <c r="PGK1" s="756"/>
      <c r="PGL1" s="757"/>
      <c r="PGM1" s="757"/>
      <c r="PGN1" s="757"/>
      <c r="PGO1" s="757"/>
      <c r="PGP1" s="757"/>
      <c r="PGQ1" s="757"/>
      <c r="PGR1" s="757"/>
      <c r="PGS1" s="757"/>
      <c r="PGT1" s="757"/>
      <c r="PGU1" s="757"/>
      <c r="PGV1" s="757"/>
      <c r="PGW1" s="757"/>
      <c r="PGX1" s="757"/>
      <c r="PGY1" s="757"/>
      <c r="PGZ1" s="757"/>
      <c r="PHA1" s="756"/>
      <c r="PHB1" s="757"/>
      <c r="PHC1" s="757"/>
      <c r="PHD1" s="757"/>
      <c r="PHE1" s="757"/>
      <c r="PHF1" s="757"/>
      <c r="PHG1" s="757"/>
      <c r="PHH1" s="757"/>
      <c r="PHI1" s="757"/>
      <c r="PHJ1" s="757"/>
      <c r="PHK1" s="757"/>
      <c r="PHL1" s="757"/>
      <c r="PHM1" s="757"/>
      <c r="PHN1" s="757"/>
      <c r="PHO1" s="757"/>
      <c r="PHP1" s="757"/>
      <c r="PHQ1" s="756"/>
      <c r="PHR1" s="757"/>
      <c r="PHS1" s="757"/>
      <c r="PHT1" s="757"/>
      <c r="PHU1" s="757"/>
      <c r="PHV1" s="757"/>
      <c r="PHW1" s="757"/>
      <c r="PHX1" s="757"/>
      <c r="PHY1" s="757"/>
      <c r="PHZ1" s="757"/>
      <c r="PIA1" s="757"/>
      <c r="PIB1" s="757"/>
      <c r="PIC1" s="757"/>
      <c r="PID1" s="757"/>
      <c r="PIE1" s="757"/>
      <c r="PIF1" s="757"/>
      <c r="PIG1" s="756"/>
      <c r="PIH1" s="757"/>
      <c r="PII1" s="757"/>
      <c r="PIJ1" s="757"/>
      <c r="PIK1" s="757"/>
      <c r="PIL1" s="757"/>
      <c r="PIM1" s="757"/>
      <c r="PIN1" s="757"/>
      <c r="PIO1" s="757"/>
      <c r="PIP1" s="757"/>
      <c r="PIQ1" s="757"/>
      <c r="PIR1" s="757"/>
      <c r="PIS1" s="757"/>
      <c r="PIT1" s="757"/>
      <c r="PIU1" s="757"/>
      <c r="PIV1" s="757"/>
      <c r="PIW1" s="756"/>
      <c r="PIX1" s="757"/>
      <c r="PIY1" s="757"/>
      <c r="PIZ1" s="757"/>
      <c r="PJA1" s="757"/>
      <c r="PJB1" s="757"/>
      <c r="PJC1" s="757"/>
      <c r="PJD1" s="757"/>
      <c r="PJE1" s="757"/>
      <c r="PJF1" s="757"/>
      <c r="PJG1" s="757"/>
      <c r="PJH1" s="757"/>
      <c r="PJI1" s="757"/>
      <c r="PJJ1" s="757"/>
      <c r="PJK1" s="757"/>
      <c r="PJL1" s="757"/>
      <c r="PJM1" s="756"/>
      <c r="PJN1" s="757"/>
      <c r="PJO1" s="757"/>
      <c r="PJP1" s="757"/>
      <c r="PJQ1" s="757"/>
      <c r="PJR1" s="757"/>
      <c r="PJS1" s="757"/>
      <c r="PJT1" s="757"/>
      <c r="PJU1" s="757"/>
      <c r="PJV1" s="757"/>
      <c r="PJW1" s="757"/>
      <c r="PJX1" s="757"/>
      <c r="PJY1" s="757"/>
      <c r="PJZ1" s="757"/>
      <c r="PKA1" s="757"/>
      <c r="PKB1" s="757"/>
      <c r="PKC1" s="756"/>
      <c r="PKD1" s="757"/>
      <c r="PKE1" s="757"/>
      <c r="PKF1" s="757"/>
      <c r="PKG1" s="757"/>
      <c r="PKH1" s="757"/>
      <c r="PKI1" s="757"/>
      <c r="PKJ1" s="757"/>
      <c r="PKK1" s="757"/>
      <c r="PKL1" s="757"/>
      <c r="PKM1" s="757"/>
      <c r="PKN1" s="757"/>
      <c r="PKO1" s="757"/>
      <c r="PKP1" s="757"/>
      <c r="PKQ1" s="757"/>
      <c r="PKR1" s="757"/>
      <c r="PKS1" s="756"/>
      <c r="PKT1" s="757"/>
      <c r="PKU1" s="757"/>
      <c r="PKV1" s="757"/>
      <c r="PKW1" s="757"/>
      <c r="PKX1" s="757"/>
      <c r="PKY1" s="757"/>
      <c r="PKZ1" s="757"/>
      <c r="PLA1" s="757"/>
      <c r="PLB1" s="757"/>
      <c r="PLC1" s="757"/>
      <c r="PLD1" s="757"/>
      <c r="PLE1" s="757"/>
      <c r="PLF1" s="757"/>
      <c r="PLG1" s="757"/>
      <c r="PLH1" s="757"/>
      <c r="PLI1" s="756"/>
      <c r="PLJ1" s="757"/>
      <c r="PLK1" s="757"/>
      <c r="PLL1" s="757"/>
      <c r="PLM1" s="757"/>
      <c r="PLN1" s="757"/>
      <c r="PLO1" s="757"/>
      <c r="PLP1" s="757"/>
      <c r="PLQ1" s="757"/>
      <c r="PLR1" s="757"/>
      <c r="PLS1" s="757"/>
      <c r="PLT1" s="757"/>
      <c r="PLU1" s="757"/>
      <c r="PLV1" s="757"/>
      <c r="PLW1" s="757"/>
      <c r="PLX1" s="757"/>
      <c r="PLY1" s="756"/>
      <c r="PLZ1" s="757"/>
      <c r="PMA1" s="757"/>
      <c r="PMB1" s="757"/>
      <c r="PMC1" s="757"/>
      <c r="PMD1" s="757"/>
      <c r="PME1" s="757"/>
      <c r="PMF1" s="757"/>
      <c r="PMG1" s="757"/>
      <c r="PMH1" s="757"/>
      <c r="PMI1" s="757"/>
      <c r="PMJ1" s="757"/>
      <c r="PMK1" s="757"/>
      <c r="PML1" s="757"/>
      <c r="PMM1" s="757"/>
      <c r="PMN1" s="757"/>
      <c r="PMO1" s="756"/>
      <c r="PMP1" s="757"/>
      <c r="PMQ1" s="757"/>
      <c r="PMR1" s="757"/>
      <c r="PMS1" s="757"/>
      <c r="PMT1" s="757"/>
      <c r="PMU1" s="757"/>
      <c r="PMV1" s="757"/>
      <c r="PMW1" s="757"/>
      <c r="PMX1" s="757"/>
      <c r="PMY1" s="757"/>
      <c r="PMZ1" s="757"/>
      <c r="PNA1" s="757"/>
      <c r="PNB1" s="757"/>
      <c r="PNC1" s="757"/>
      <c r="PND1" s="757"/>
      <c r="PNE1" s="756"/>
      <c r="PNF1" s="757"/>
      <c r="PNG1" s="757"/>
      <c r="PNH1" s="757"/>
      <c r="PNI1" s="757"/>
      <c r="PNJ1" s="757"/>
      <c r="PNK1" s="757"/>
      <c r="PNL1" s="757"/>
      <c r="PNM1" s="757"/>
      <c r="PNN1" s="757"/>
      <c r="PNO1" s="757"/>
      <c r="PNP1" s="757"/>
      <c r="PNQ1" s="757"/>
      <c r="PNR1" s="757"/>
      <c r="PNS1" s="757"/>
      <c r="PNT1" s="757"/>
      <c r="PNU1" s="756"/>
      <c r="PNV1" s="757"/>
      <c r="PNW1" s="757"/>
      <c r="PNX1" s="757"/>
      <c r="PNY1" s="757"/>
      <c r="PNZ1" s="757"/>
      <c r="POA1" s="757"/>
      <c r="POB1" s="757"/>
      <c r="POC1" s="757"/>
      <c r="POD1" s="757"/>
      <c r="POE1" s="757"/>
      <c r="POF1" s="757"/>
      <c r="POG1" s="757"/>
      <c r="POH1" s="757"/>
      <c r="POI1" s="757"/>
      <c r="POJ1" s="757"/>
      <c r="POK1" s="756"/>
      <c r="POL1" s="757"/>
      <c r="POM1" s="757"/>
      <c r="PON1" s="757"/>
      <c r="POO1" s="757"/>
      <c r="POP1" s="757"/>
      <c r="POQ1" s="757"/>
      <c r="POR1" s="757"/>
      <c r="POS1" s="757"/>
      <c r="POT1" s="757"/>
      <c r="POU1" s="757"/>
      <c r="POV1" s="757"/>
      <c r="POW1" s="757"/>
      <c r="POX1" s="757"/>
      <c r="POY1" s="757"/>
      <c r="POZ1" s="757"/>
      <c r="PPA1" s="756"/>
      <c r="PPB1" s="757"/>
      <c r="PPC1" s="757"/>
      <c r="PPD1" s="757"/>
      <c r="PPE1" s="757"/>
      <c r="PPF1" s="757"/>
      <c r="PPG1" s="757"/>
      <c r="PPH1" s="757"/>
      <c r="PPI1" s="757"/>
      <c r="PPJ1" s="757"/>
      <c r="PPK1" s="757"/>
      <c r="PPL1" s="757"/>
      <c r="PPM1" s="757"/>
      <c r="PPN1" s="757"/>
      <c r="PPO1" s="757"/>
      <c r="PPP1" s="757"/>
      <c r="PPQ1" s="756"/>
      <c r="PPR1" s="757"/>
      <c r="PPS1" s="757"/>
      <c r="PPT1" s="757"/>
      <c r="PPU1" s="757"/>
      <c r="PPV1" s="757"/>
      <c r="PPW1" s="757"/>
      <c r="PPX1" s="757"/>
      <c r="PPY1" s="757"/>
      <c r="PPZ1" s="757"/>
      <c r="PQA1" s="757"/>
      <c r="PQB1" s="757"/>
      <c r="PQC1" s="757"/>
      <c r="PQD1" s="757"/>
      <c r="PQE1" s="757"/>
      <c r="PQF1" s="757"/>
      <c r="PQG1" s="756"/>
      <c r="PQH1" s="757"/>
      <c r="PQI1" s="757"/>
      <c r="PQJ1" s="757"/>
      <c r="PQK1" s="757"/>
      <c r="PQL1" s="757"/>
      <c r="PQM1" s="757"/>
      <c r="PQN1" s="757"/>
      <c r="PQO1" s="757"/>
      <c r="PQP1" s="757"/>
      <c r="PQQ1" s="757"/>
      <c r="PQR1" s="757"/>
      <c r="PQS1" s="757"/>
      <c r="PQT1" s="757"/>
      <c r="PQU1" s="757"/>
      <c r="PQV1" s="757"/>
      <c r="PQW1" s="756"/>
      <c r="PQX1" s="757"/>
      <c r="PQY1" s="757"/>
      <c r="PQZ1" s="757"/>
      <c r="PRA1" s="757"/>
      <c r="PRB1" s="757"/>
      <c r="PRC1" s="757"/>
      <c r="PRD1" s="757"/>
      <c r="PRE1" s="757"/>
      <c r="PRF1" s="757"/>
      <c r="PRG1" s="757"/>
      <c r="PRH1" s="757"/>
      <c r="PRI1" s="757"/>
      <c r="PRJ1" s="757"/>
      <c r="PRK1" s="757"/>
      <c r="PRL1" s="757"/>
      <c r="PRM1" s="756"/>
      <c r="PRN1" s="757"/>
      <c r="PRO1" s="757"/>
      <c r="PRP1" s="757"/>
      <c r="PRQ1" s="757"/>
      <c r="PRR1" s="757"/>
      <c r="PRS1" s="757"/>
      <c r="PRT1" s="757"/>
      <c r="PRU1" s="757"/>
      <c r="PRV1" s="757"/>
      <c r="PRW1" s="757"/>
      <c r="PRX1" s="757"/>
      <c r="PRY1" s="757"/>
      <c r="PRZ1" s="757"/>
      <c r="PSA1" s="757"/>
      <c r="PSB1" s="757"/>
      <c r="PSC1" s="756"/>
      <c r="PSD1" s="757"/>
      <c r="PSE1" s="757"/>
      <c r="PSF1" s="757"/>
      <c r="PSG1" s="757"/>
      <c r="PSH1" s="757"/>
      <c r="PSI1" s="757"/>
      <c r="PSJ1" s="757"/>
      <c r="PSK1" s="757"/>
      <c r="PSL1" s="757"/>
      <c r="PSM1" s="757"/>
      <c r="PSN1" s="757"/>
      <c r="PSO1" s="757"/>
      <c r="PSP1" s="757"/>
      <c r="PSQ1" s="757"/>
      <c r="PSR1" s="757"/>
      <c r="PSS1" s="756"/>
      <c r="PST1" s="757"/>
      <c r="PSU1" s="757"/>
      <c r="PSV1" s="757"/>
      <c r="PSW1" s="757"/>
      <c r="PSX1" s="757"/>
      <c r="PSY1" s="757"/>
      <c r="PSZ1" s="757"/>
      <c r="PTA1" s="757"/>
      <c r="PTB1" s="757"/>
      <c r="PTC1" s="757"/>
      <c r="PTD1" s="757"/>
      <c r="PTE1" s="757"/>
      <c r="PTF1" s="757"/>
      <c r="PTG1" s="757"/>
      <c r="PTH1" s="757"/>
      <c r="PTI1" s="756"/>
      <c r="PTJ1" s="757"/>
      <c r="PTK1" s="757"/>
      <c r="PTL1" s="757"/>
      <c r="PTM1" s="757"/>
      <c r="PTN1" s="757"/>
      <c r="PTO1" s="757"/>
      <c r="PTP1" s="757"/>
      <c r="PTQ1" s="757"/>
      <c r="PTR1" s="757"/>
      <c r="PTS1" s="757"/>
      <c r="PTT1" s="757"/>
      <c r="PTU1" s="757"/>
      <c r="PTV1" s="757"/>
      <c r="PTW1" s="757"/>
      <c r="PTX1" s="757"/>
      <c r="PTY1" s="756"/>
      <c r="PTZ1" s="757"/>
      <c r="PUA1" s="757"/>
      <c r="PUB1" s="757"/>
      <c r="PUC1" s="757"/>
      <c r="PUD1" s="757"/>
      <c r="PUE1" s="757"/>
      <c r="PUF1" s="757"/>
      <c r="PUG1" s="757"/>
      <c r="PUH1" s="757"/>
      <c r="PUI1" s="757"/>
      <c r="PUJ1" s="757"/>
      <c r="PUK1" s="757"/>
      <c r="PUL1" s="757"/>
      <c r="PUM1" s="757"/>
      <c r="PUN1" s="757"/>
      <c r="PUO1" s="756"/>
      <c r="PUP1" s="757"/>
      <c r="PUQ1" s="757"/>
      <c r="PUR1" s="757"/>
      <c r="PUS1" s="757"/>
      <c r="PUT1" s="757"/>
      <c r="PUU1" s="757"/>
      <c r="PUV1" s="757"/>
      <c r="PUW1" s="757"/>
      <c r="PUX1" s="757"/>
      <c r="PUY1" s="757"/>
      <c r="PUZ1" s="757"/>
      <c r="PVA1" s="757"/>
      <c r="PVB1" s="757"/>
      <c r="PVC1" s="757"/>
      <c r="PVD1" s="757"/>
      <c r="PVE1" s="756"/>
      <c r="PVF1" s="757"/>
      <c r="PVG1" s="757"/>
      <c r="PVH1" s="757"/>
      <c r="PVI1" s="757"/>
      <c r="PVJ1" s="757"/>
      <c r="PVK1" s="757"/>
      <c r="PVL1" s="757"/>
      <c r="PVM1" s="757"/>
      <c r="PVN1" s="757"/>
      <c r="PVO1" s="757"/>
      <c r="PVP1" s="757"/>
      <c r="PVQ1" s="757"/>
      <c r="PVR1" s="757"/>
      <c r="PVS1" s="757"/>
      <c r="PVT1" s="757"/>
      <c r="PVU1" s="756"/>
      <c r="PVV1" s="757"/>
      <c r="PVW1" s="757"/>
      <c r="PVX1" s="757"/>
      <c r="PVY1" s="757"/>
      <c r="PVZ1" s="757"/>
      <c r="PWA1" s="757"/>
      <c r="PWB1" s="757"/>
      <c r="PWC1" s="757"/>
      <c r="PWD1" s="757"/>
      <c r="PWE1" s="757"/>
      <c r="PWF1" s="757"/>
      <c r="PWG1" s="757"/>
      <c r="PWH1" s="757"/>
      <c r="PWI1" s="757"/>
      <c r="PWJ1" s="757"/>
      <c r="PWK1" s="756"/>
      <c r="PWL1" s="757"/>
      <c r="PWM1" s="757"/>
      <c r="PWN1" s="757"/>
      <c r="PWO1" s="757"/>
      <c r="PWP1" s="757"/>
      <c r="PWQ1" s="757"/>
      <c r="PWR1" s="757"/>
      <c r="PWS1" s="757"/>
      <c r="PWT1" s="757"/>
      <c r="PWU1" s="757"/>
      <c r="PWV1" s="757"/>
      <c r="PWW1" s="757"/>
      <c r="PWX1" s="757"/>
      <c r="PWY1" s="757"/>
      <c r="PWZ1" s="757"/>
      <c r="PXA1" s="756"/>
      <c r="PXB1" s="757"/>
      <c r="PXC1" s="757"/>
      <c r="PXD1" s="757"/>
      <c r="PXE1" s="757"/>
      <c r="PXF1" s="757"/>
      <c r="PXG1" s="757"/>
      <c r="PXH1" s="757"/>
      <c r="PXI1" s="757"/>
      <c r="PXJ1" s="757"/>
      <c r="PXK1" s="757"/>
      <c r="PXL1" s="757"/>
      <c r="PXM1" s="757"/>
      <c r="PXN1" s="757"/>
      <c r="PXO1" s="757"/>
      <c r="PXP1" s="757"/>
      <c r="PXQ1" s="756"/>
      <c r="PXR1" s="757"/>
      <c r="PXS1" s="757"/>
      <c r="PXT1" s="757"/>
      <c r="PXU1" s="757"/>
      <c r="PXV1" s="757"/>
      <c r="PXW1" s="757"/>
      <c r="PXX1" s="757"/>
      <c r="PXY1" s="757"/>
      <c r="PXZ1" s="757"/>
      <c r="PYA1" s="757"/>
      <c r="PYB1" s="757"/>
      <c r="PYC1" s="757"/>
      <c r="PYD1" s="757"/>
      <c r="PYE1" s="757"/>
      <c r="PYF1" s="757"/>
      <c r="PYG1" s="756"/>
      <c r="PYH1" s="757"/>
      <c r="PYI1" s="757"/>
      <c r="PYJ1" s="757"/>
      <c r="PYK1" s="757"/>
      <c r="PYL1" s="757"/>
      <c r="PYM1" s="757"/>
      <c r="PYN1" s="757"/>
      <c r="PYO1" s="757"/>
      <c r="PYP1" s="757"/>
      <c r="PYQ1" s="757"/>
      <c r="PYR1" s="757"/>
      <c r="PYS1" s="757"/>
      <c r="PYT1" s="757"/>
      <c r="PYU1" s="757"/>
      <c r="PYV1" s="757"/>
      <c r="PYW1" s="756"/>
      <c r="PYX1" s="757"/>
      <c r="PYY1" s="757"/>
      <c r="PYZ1" s="757"/>
      <c r="PZA1" s="757"/>
      <c r="PZB1" s="757"/>
      <c r="PZC1" s="757"/>
      <c r="PZD1" s="757"/>
      <c r="PZE1" s="757"/>
      <c r="PZF1" s="757"/>
      <c r="PZG1" s="757"/>
      <c r="PZH1" s="757"/>
      <c r="PZI1" s="757"/>
      <c r="PZJ1" s="757"/>
      <c r="PZK1" s="757"/>
      <c r="PZL1" s="757"/>
      <c r="PZM1" s="756"/>
      <c r="PZN1" s="757"/>
      <c r="PZO1" s="757"/>
      <c r="PZP1" s="757"/>
      <c r="PZQ1" s="757"/>
      <c r="PZR1" s="757"/>
      <c r="PZS1" s="757"/>
      <c r="PZT1" s="757"/>
      <c r="PZU1" s="757"/>
      <c r="PZV1" s="757"/>
      <c r="PZW1" s="757"/>
      <c r="PZX1" s="757"/>
      <c r="PZY1" s="757"/>
      <c r="PZZ1" s="757"/>
      <c r="QAA1" s="757"/>
      <c r="QAB1" s="757"/>
      <c r="QAC1" s="756"/>
      <c r="QAD1" s="757"/>
      <c r="QAE1" s="757"/>
      <c r="QAF1" s="757"/>
      <c r="QAG1" s="757"/>
      <c r="QAH1" s="757"/>
      <c r="QAI1" s="757"/>
      <c r="QAJ1" s="757"/>
      <c r="QAK1" s="757"/>
      <c r="QAL1" s="757"/>
      <c r="QAM1" s="757"/>
      <c r="QAN1" s="757"/>
      <c r="QAO1" s="757"/>
      <c r="QAP1" s="757"/>
      <c r="QAQ1" s="757"/>
      <c r="QAR1" s="757"/>
      <c r="QAS1" s="756"/>
      <c r="QAT1" s="757"/>
      <c r="QAU1" s="757"/>
      <c r="QAV1" s="757"/>
      <c r="QAW1" s="757"/>
      <c r="QAX1" s="757"/>
      <c r="QAY1" s="757"/>
      <c r="QAZ1" s="757"/>
      <c r="QBA1" s="757"/>
      <c r="QBB1" s="757"/>
      <c r="QBC1" s="757"/>
      <c r="QBD1" s="757"/>
      <c r="QBE1" s="757"/>
      <c r="QBF1" s="757"/>
      <c r="QBG1" s="757"/>
      <c r="QBH1" s="757"/>
      <c r="QBI1" s="756"/>
      <c r="QBJ1" s="757"/>
      <c r="QBK1" s="757"/>
      <c r="QBL1" s="757"/>
      <c r="QBM1" s="757"/>
      <c r="QBN1" s="757"/>
      <c r="QBO1" s="757"/>
      <c r="QBP1" s="757"/>
      <c r="QBQ1" s="757"/>
      <c r="QBR1" s="757"/>
      <c r="QBS1" s="757"/>
      <c r="QBT1" s="757"/>
      <c r="QBU1" s="757"/>
      <c r="QBV1" s="757"/>
      <c r="QBW1" s="757"/>
      <c r="QBX1" s="757"/>
      <c r="QBY1" s="756"/>
      <c r="QBZ1" s="757"/>
      <c r="QCA1" s="757"/>
      <c r="QCB1" s="757"/>
      <c r="QCC1" s="757"/>
      <c r="QCD1" s="757"/>
      <c r="QCE1" s="757"/>
      <c r="QCF1" s="757"/>
      <c r="QCG1" s="757"/>
      <c r="QCH1" s="757"/>
      <c r="QCI1" s="757"/>
      <c r="QCJ1" s="757"/>
      <c r="QCK1" s="757"/>
      <c r="QCL1" s="757"/>
      <c r="QCM1" s="757"/>
      <c r="QCN1" s="757"/>
      <c r="QCO1" s="756"/>
      <c r="QCP1" s="757"/>
      <c r="QCQ1" s="757"/>
      <c r="QCR1" s="757"/>
      <c r="QCS1" s="757"/>
      <c r="QCT1" s="757"/>
      <c r="QCU1" s="757"/>
      <c r="QCV1" s="757"/>
      <c r="QCW1" s="757"/>
      <c r="QCX1" s="757"/>
      <c r="QCY1" s="757"/>
      <c r="QCZ1" s="757"/>
      <c r="QDA1" s="757"/>
      <c r="QDB1" s="757"/>
      <c r="QDC1" s="757"/>
      <c r="QDD1" s="757"/>
      <c r="QDE1" s="756"/>
      <c r="QDF1" s="757"/>
      <c r="QDG1" s="757"/>
      <c r="QDH1" s="757"/>
      <c r="QDI1" s="757"/>
      <c r="QDJ1" s="757"/>
      <c r="QDK1" s="757"/>
      <c r="QDL1" s="757"/>
      <c r="QDM1" s="757"/>
      <c r="QDN1" s="757"/>
      <c r="QDO1" s="757"/>
      <c r="QDP1" s="757"/>
      <c r="QDQ1" s="757"/>
      <c r="QDR1" s="757"/>
      <c r="QDS1" s="757"/>
      <c r="QDT1" s="757"/>
      <c r="QDU1" s="756"/>
      <c r="QDV1" s="757"/>
      <c r="QDW1" s="757"/>
      <c r="QDX1" s="757"/>
      <c r="QDY1" s="757"/>
      <c r="QDZ1" s="757"/>
      <c r="QEA1" s="757"/>
      <c r="QEB1" s="757"/>
      <c r="QEC1" s="757"/>
      <c r="QED1" s="757"/>
      <c r="QEE1" s="757"/>
      <c r="QEF1" s="757"/>
      <c r="QEG1" s="757"/>
      <c r="QEH1" s="757"/>
      <c r="QEI1" s="757"/>
      <c r="QEJ1" s="757"/>
      <c r="QEK1" s="756"/>
      <c r="QEL1" s="757"/>
      <c r="QEM1" s="757"/>
      <c r="QEN1" s="757"/>
      <c r="QEO1" s="757"/>
      <c r="QEP1" s="757"/>
      <c r="QEQ1" s="757"/>
      <c r="QER1" s="757"/>
      <c r="QES1" s="757"/>
      <c r="QET1" s="757"/>
      <c r="QEU1" s="757"/>
      <c r="QEV1" s="757"/>
      <c r="QEW1" s="757"/>
      <c r="QEX1" s="757"/>
      <c r="QEY1" s="757"/>
      <c r="QEZ1" s="757"/>
      <c r="QFA1" s="756"/>
      <c r="QFB1" s="757"/>
      <c r="QFC1" s="757"/>
      <c r="QFD1" s="757"/>
      <c r="QFE1" s="757"/>
      <c r="QFF1" s="757"/>
      <c r="QFG1" s="757"/>
      <c r="QFH1" s="757"/>
      <c r="QFI1" s="757"/>
      <c r="QFJ1" s="757"/>
      <c r="QFK1" s="757"/>
      <c r="QFL1" s="757"/>
      <c r="QFM1" s="757"/>
      <c r="QFN1" s="757"/>
      <c r="QFO1" s="757"/>
      <c r="QFP1" s="757"/>
      <c r="QFQ1" s="756"/>
      <c r="QFR1" s="757"/>
      <c r="QFS1" s="757"/>
      <c r="QFT1" s="757"/>
      <c r="QFU1" s="757"/>
      <c r="QFV1" s="757"/>
      <c r="QFW1" s="757"/>
      <c r="QFX1" s="757"/>
      <c r="QFY1" s="757"/>
      <c r="QFZ1" s="757"/>
      <c r="QGA1" s="757"/>
      <c r="QGB1" s="757"/>
      <c r="QGC1" s="757"/>
      <c r="QGD1" s="757"/>
      <c r="QGE1" s="757"/>
      <c r="QGF1" s="757"/>
      <c r="QGG1" s="756"/>
      <c r="QGH1" s="757"/>
      <c r="QGI1" s="757"/>
      <c r="QGJ1" s="757"/>
      <c r="QGK1" s="757"/>
      <c r="QGL1" s="757"/>
      <c r="QGM1" s="757"/>
      <c r="QGN1" s="757"/>
      <c r="QGO1" s="757"/>
      <c r="QGP1" s="757"/>
      <c r="QGQ1" s="757"/>
      <c r="QGR1" s="757"/>
      <c r="QGS1" s="757"/>
      <c r="QGT1" s="757"/>
      <c r="QGU1" s="757"/>
      <c r="QGV1" s="757"/>
      <c r="QGW1" s="756"/>
      <c r="QGX1" s="757"/>
      <c r="QGY1" s="757"/>
      <c r="QGZ1" s="757"/>
      <c r="QHA1" s="757"/>
      <c r="QHB1" s="757"/>
      <c r="QHC1" s="757"/>
      <c r="QHD1" s="757"/>
      <c r="QHE1" s="757"/>
      <c r="QHF1" s="757"/>
      <c r="QHG1" s="757"/>
      <c r="QHH1" s="757"/>
      <c r="QHI1" s="757"/>
      <c r="QHJ1" s="757"/>
      <c r="QHK1" s="757"/>
      <c r="QHL1" s="757"/>
      <c r="QHM1" s="756"/>
      <c r="QHN1" s="757"/>
      <c r="QHO1" s="757"/>
      <c r="QHP1" s="757"/>
      <c r="QHQ1" s="757"/>
      <c r="QHR1" s="757"/>
      <c r="QHS1" s="757"/>
      <c r="QHT1" s="757"/>
      <c r="QHU1" s="757"/>
      <c r="QHV1" s="757"/>
      <c r="QHW1" s="757"/>
      <c r="QHX1" s="757"/>
      <c r="QHY1" s="757"/>
      <c r="QHZ1" s="757"/>
      <c r="QIA1" s="757"/>
      <c r="QIB1" s="757"/>
      <c r="QIC1" s="756"/>
      <c r="QID1" s="757"/>
      <c r="QIE1" s="757"/>
      <c r="QIF1" s="757"/>
      <c r="QIG1" s="757"/>
      <c r="QIH1" s="757"/>
      <c r="QII1" s="757"/>
      <c r="QIJ1" s="757"/>
      <c r="QIK1" s="757"/>
      <c r="QIL1" s="757"/>
      <c r="QIM1" s="757"/>
      <c r="QIN1" s="757"/>
      <c r="QIO1" s="757"/>
      <c r="QIP1" s="757"/>
      <c r="QIQ1" s="757"/>
      <c r="QIR1" s="757"/>
      <c r="QIS1" s="756"/>
      <c r="QIT1" s="757"/>
      <c r="QIU1" s="757"/>
      <c r="QIV1" s="757"/>
      <c r="QIW1" s="757"/>
      <c r="QIX1" s="757"/>
      <c r="QIY1" s="757"/>
      <c r="QIZ1" s="757"/>
      <c r="QJA1" s="757"/>
      <c r="QJB1" s="757"/>
      <c r="QJC1" s="757"/>
      <c r="QJD1" s="757"/>
      <c r="QJE1" s="757"/>
      <c r="QJF1" s="757"/>
      <c r="QJG1" s="757"/>
      <c r="QJH1" s="757"/>
      <c r="QJI1" s="756"/>
      <c r="QJJ1" s="757"/>
      <c r="QJK1" s="757"/>
      <c r="QJL1" s="757"/>
      <c r="QJM1" s="757"/>
      <c r="QJN1" s="757"/>
      <c r="QJO1" s="757"/>
      <c r="QJP1" s="757"/>
      <c r="QJQ1" s="757"/>
      <c r="QJR1" s="757"/>
      <c r="QJS1" s="757"/>
      <c r="QJT1" s="757"/>
      <c r="QJU1" s="757"/>
      <c r="QJV1" s="757"/>
      <c r="QJW1" s="757"/>
      <c r="QJX1" s="757"/>
      <c r="QJY1" s="756"/>
      <c r="QJZ1" s="757"/>
      <c r="QKA1" s="757"/>
      <c r="QKB1" s="757"/>
      <c r="QKC1" s="757"/>
      <c r="QKD1" s="757"/>
      <c r="QKE1" s="757"/>
      <c r="QKF1" s="757"/>
      <c r="QKG1" s="757"/>
      <c r="QKH1" s="757"/>
      <c r="QKI1" s="757"/>
      <c r="QKJ1" s="757"/>
      <c r="QKK1" s="757"/>
      <c r="QKL1" s="757"/>
      <c r="QKM1" s="757"/>
      <c r="QKN1" s="757"/>
      <c r="QKO1" s="756"/>
      <c r="QKP1" s="757"/>
      <c r="QKQ1" s="757"/>
      <c r="QKR1" s="757"/>
      <c r="QKS1" s="757"/>
      <c r="QKT1" s="757"/>
      <c r="QKU1" s="757"/>
      <c r="QKV1" s="757"/>
      <c r="QKW1" s="757"/>
      <c r="QKX1" s="757"/>
      <c r="QKY1" s="757"/>
      <c r="QKZ1" s="757"/>
      <c r="QLA1" s="757"/>
      <c r="QLB1" s="757"/>
      <c r="QLC1" s="757"/>
      <c r="QLD1" s="757"/>
      <c r="QLE1" s="756"/>
      <c r="QLF1" s="757"/>
      <c r="QLG1" s="757"/>
      <c r="QLH1" s="757"/>
      <c r="QLI1" s="757"/>
      <c r="QLJ1" s="757"/>
      <c r="QLK1" s="757"/>
      <c r="QLL1" s="757"/>
      <c r="QLM1" s="757"/>
      <c r="QLN1" s="757"/>
      <c r="QLO1" s="757"/>
      <c r="QLP1" s="757"/>
      <c r="QLQ1" s="757"/>
      <c r="QLR1" s="757"/>
      <c r="QLS1" s="757"/>
      <c r="QLT1" s="757"/>
      <c r="QLU1" s="756"/>
      <c r="QLV1" s="757"/>
      <c r="QLW1" s="757"/>
      <c r="QLX1" s="757"/>
      <c r="QLY1" s="757"/>
      <c r="QLZ1" s="757"/>
      <c r="QMA1" s="757"/>
      <c r="QMB1" s="757"/>
      <c r="QMC1" s="757"/>
      <c r="QMD1" s="757"/>
      <c r="QME1" s="757"/>
      <c r="QMF1" s="757"/>
      <c r="QMG1" s="757"/>
      <c r="QMH1" s="757"/>
      <c r="QMI1" s="757"/>
      <c r="QMJ1" s="757"/>
      <c r="QMK1" s="756"/>
      <c r="QML1" s="757"/>
      <c r="QMM1" s="757"/>
      <c r="QMN1" s="757"/>
      <c r="QMO1" s="757"/>
      <c r="QMP1" s="757"/>
      <c r="QMQ1" s="757"/>
      <c r="QMR1" s="757"/>
      <c r="QMS1" s="757"/>
      <c r="QMT1" s="757"/>
      <c r="QMU1" s="757"/>
      <c r="QMV1" s="757"/>
      <c r="QMW1" s="757"/>
      <c r="QMX1" s="757"/>
      <c r="QMY1" s="757"/>
      <c r="QMZ1" s="757"/>
      <c r="QNA1" s="756"/>
      <c r="QNB1" s="757"/>
      <c r="QNC1" s="757"/>
      <c r="QND1" s="757"/>
      <c r="QNE1" s="757"/>
      <c r="QNF1" s="757"/>
      <c r="QNG1" s="757"/>
      <c r="QNH1" s="757"/>
      <c r="QNI1" s="757"/>
      <c r="QNJ1" s="757"/>
      <c r="QNK1" s="757"/>
      <c r="QNL1" s="757"/>
      <c r="QNM1" s="757"/>
      <c r="QNN1" s="757"/>
      <c r="QNO1" s="757"/>
      <c r="QNP1" s="757"/>
      <c r="QNQ1" s="756"/>
      <c r="QNR1" s="757"/>
      <c r="QNS1" s="757"/>
      <c r="QNT1" s="757"/>
      <c r="QNU1" s="757"/>
      <c r="QNV1" s="757"/>
      <c r="QNW1" s="757"/>
      <c r="QNX1" s="757"/>
      <c r="QNY1" s="757"/>
      <c r="QNZ1" s="757"/>
      <c r="QOA1" s="757"/>
      <c r="QOB1" s="757"/>
      <c r="QOC1" s="757"/>
      <c r="QOD1" s="757"/>
      <c r="QOE1" s="757"/>
      <c r="QOF1" s="757"/>
      <c r="QOG1" s="756"/>
      <c r="QOH1" s="757"/>
      <c r="QOI1" s="757"/>
      <c r="QOJ1" s="757"/>
      <c r="QOK1" s="757"/>
      <c r="QOL1" s="757"/>
      <c r="QOM1" s="757"/>
      <c r="QON1" s="757"/>
      <c r="QOO1" s="757"/>
      <c r="QOP1" s="757"/>
      <c r="QOQ1" s="757"/>
      <c r="QOR1" s="757"/>
      <c r="QOS1" s="757"/>
      <c r="QOT1" s="757"/>
      <c r="QOU1" s="757"/>
      <c r="QOV1" s="757"/>
      <c r="QOW1" s="756"/>
      <c r="QOX1" s="757"/>
      <c r="QOY1" s="757"/>
      <c r="QOZ1" s="757"/>
      <c r="QPA1" s="757"/>
      <c r="QPB1" s="757"/>
      <c r="QPC1" s="757"/>
      <c r="QPD1" s="757"/>
      <c r="QPE1" s="757"/>
      <c r="QPF1" s="757"/>
      <c r="QPG1" s="757"/>
      <c r="QPH1" s="757"/>
      <c r="QPI1" s="757"/>
      <c r="QPJ1" s="757"/>
      <c r="QPK1" s="757"/>
      <c r="QPL1" s="757"/>
      <c r="QPM1" s="756"/>
      <c r="QPN1" s="757"/>
      <c r="QPO1" s="757"/>
      <c r="QPP1" s="757"/>
      <c r="QPQ1" s="757"/>
      <c r="QPR1" s="757"/>
      <c r="QPS1" s="757"/>
      <c r="QPT1" s="757"/>
      <c r="QPU1" s="757"/>
      <c r="QPV1" s="757"/>
      <c r="QPW1" s="757"/>
      <c r="QPX1" s="757"/>
      <c r="QPY1" s="757"/>
      <c r="QPZ1" s="757"/>
      <c r="QQA1" s="757"/>
      <c r="QQB1" s="757"/>
      <c r="QQC1" s="756"/>
      <c r="QQD1" s="757"/>
      <c r="QQE1" s="757"/>
      <c r="QQF1" s="757"/>
      <c r="QQG1" s="757"/>
      <c r="QQH1" s="757"/>
      <c r="QQI1" s="757"/>
      <c r="QQJ1" s="757"/>
      <c r="QQK1" s="757"/>
      <c r="QQL1" s="757"/>
      <c r="QQM1" s="757"/>
      <c r="QQN1" s="757"/>
      <c r="QQO1" s="757"/>
      <c r="QQP1" s="757"/>
      <c r="QQQ1" s="757"/>
      <c r="QQR1" s="757"/>
      <c r="QQS1" s="756"/>
      <c r="QQT1" s="757"/>
      <c r="QQU1" s="757"/>
      <c r="QQV1" s="757"/>
      <c r="QQW1" s="757"/>
      <c r="QQX1" s="757"/>
      <c r="QQY1" s="757"/>
      <c r="QQZ1" s="757"/>
      <c r="QRA1" s="757"/>
      <c r="QRB1" s="757"/>
      <c r="QRC1" s="757"/>
      <c r="QRD1" s="757"/>
      <c r="QRE1" s="757"/>
      <c r="QRF1" s="757"/>
      <c r="QRG1" s="757"/>
      <c r="QRH1" s="757"/>
      <c r="QRI1" s="756"/>
      <c r="QRJ1" s="757"/>
      <c r="QRK1" s="757"/>
      <c r="QRL1" s="757"/>
      <c r="QRM1" s="757"/>
      <c r="QRN1" s="757"/>
      <c r="QRO1" s="757"/>
      <c r="QRP1" s="757"/>
      <c r="QRQ1" s="757"/>
      <c r="QRR1" s="757"/>
      <c r="QRS1" s="757"/>
      <c r="QRT1" s="757"/>
      <c r="QRU1" s="757"/>
      <c r="QRV1" s="757"/>
      <c r="QRW1" s="757"/>
      <c r="QRX1" s="757"/>
      <c r="QRY1" s="756"/>
      <c r="QRZ1" s="757"/>
      <c r="QSA1" s="757"/>
      <c r="QSB1" s="757"/>
      <c r="QSC1" s="757"/>
      <c r="QSD1" s="757"/>
      <c r="QSE1" s="757"/>
      <c r="QSF1" s="757"/>
      <c r="QSG1" s="757"/>
      <c r="QSH1" s="757"/>
      <c r="QSI1" s="757"/>
      <c r="QSJ1" s="757"/>
      <c r="QSK1" s="757"/>
      <c r="QSL1" s="757"/>
      <c r="QSM1" s="757"/>
      <c r="QSN1" s="757"/>
      <c r="QSO1" s="756"/>
      <c r="QSP1" s="757"/>
      <c r="QSQ1" s="757"/>
      <c r="QSR1" s="757"/>
      <c r="QSS1" s="757"/>
      <c r="QST1" s="757"/>
      <c r="QSU1" s="757"/>
      <c r="QSV1" s="757"/>
      <c r="QSW1" s="757"/>
      <c r="QSX1" s="757"/>
      <c r="QSY1" s="757"/>
      <c r="QSZ1" s="757"/>
      <c r="QTA1" s="757"/>
      <c r="QTB1" s="757"/>
      <c r="QTC1" s="757"/>
      <c r="QTD1" s="757"/>
      <c r="QTE1" s="756"/>
      <c r="QTF1" s="757"/>
      <c r="QTG1" s="757"/>
      <c r="QTH1" s="757"/>
      <c r="QTI1" s="757"/>
      <c r="QTJ1" s="757"/>
      <c r="QTK1" s="757"/>
      <c r="QTL1" s="757"/>
      <c r="QTM1" s="757"/>
      <c r="QTN1" s="757"/>
      <c r="QTO1" s="757"/>
      <c r="QTP1" s="757"/>
      <c r="QTQ1" s="757"/>
      <c r="QTR1" s="757"/>
      <c r="QTS1" s="757"/>
      <c r="QTT1" s="757"/>
      <c r="QTU1" s="756"/>
      <c r="QTV1" s="757"/>
      <c r="QTW1" s="757"/>
      <c r="QTX1" s="757"/>
      <c r="QTY1" s="757"/>
      <c r="QTZ1" s="757"/>
      <c r="QUA1" s="757"/>
      <c r="QUB1" s="757"/>
      <c r="QUC1" s="757"/>
      <c r="QUD1" s="757"/>
      <c r="QUE1" s="757"/>
      <c r="QUF1" s="757"/>
      <c r="QUG1" s="757"/>
      <c r="QUH1" s="757"/>
      <c r="QUI1" s="757"/>
      <c r="QUJ1" s="757"/>
      <c r="QUK1" s="756"/>
      <c r="QUL1" s="757"/>
      <c r="QUM1" s="757"/>
      <c r="QUN1" s="757"/>
      <c r="QUO1" s="757"/>
      <c r="QUP1" s="757"/>
      <c r="QUQ1" s="757"/>
      <c r="QUR1" s="757"/>
      <c r="QUS1" s="757"/>
      <c r="QUT1" s="757"/>
      <c r="QUU1" s="757"/>
      <c r="QUV1" s="757"/>
      <c r="QUW1" s="757"/>
      <c r="QUX1" s="757"/>
      <c r="QUY1" s="757"/>
      <c r="QUZ1" s="757"/>
      <c r="QVA1" s="756"/>
      <c r="QVB1" s="757"/>
      <c r="QVC1" s="757"/>
      <c r="QVD1" s="757"/>
      <c r="QVE1" s="757"/>
      <c r="QVF1" s="757"/>
      <c r="QVG1" s="757"/>
      <c r="QVH1" s="757"/>
      <c r="QVI1" s="757"/>
      <c r="QVJ1" s="757"/>
      <c r="QVK1" s="757"/>
      <c r="QVL1" s="757"/>
      <c r="QVM1" s="757"/>
      <c r="QVN1" s="757"/>
      <c r="QVO1" s="757"/>
      <c r="QVP1" s="757"/>
      <c r="QVQ1" s="756"/>
      <c r="QVR1" s="757"/>
      <c r="QVS1" s="757"/>
      <c r="QVT1" s="757"/>
      <c r="QVU1" s="757"/>
      <c r="QVV1" s="757"/>
      <c r="QVW1" s="757"/>
      <c r="QVX1" s="757"/>
      <c r="QVY1" s="757"/>
      <c r="QVZ1" s="757"/>
      <c r="QWA1" s="757"/>
      <c r="QWB1" s="757"/>
      <c r="QWC1" s="757"/>
      <c r="QWD1" s="757"/>
      <c r="QWE1" s="757"/>
      <c r="QWF1" s="757"/>
      <c r="QWG1" s="756"/>
      <c r="QWH1" s="757"/>
      <c r="QWI1" s="757"/>
      <c r="QWJ1" s="757"/>
      <c r="QWK1" s="757"/>
      <c r="QWL1" s="757"/>
      <c r="QWM1" s="757"/>
      <c r="QWN1" s="757"/>
      <c r="QWO1" s="757"/>
      <c r="QWP1" s="757"/>
      <c r="QWQ1" s="757"/>
      <c r="QWR1" s="757"/>
      <c r="QWS1" s="757"/>
      <c r="QWT1" s="757"/>
      <c r="QWU1" s="757"/>
      <c r="QWV1" s="757"/>
      <c r="QWW1" s="756"/>
      <c r="QWX1" s="757"/>
      <c r="QWY1" s="757"/>
      <c r="QWZ1" s="757"/>
      <c r="QXA1" s="757"/>
      <c r="QXB1" s="757"/>
      <c r="QXC1" s="757"/>
      <c r="QXD1" s="757"/>
      <c r="QXE1" s="757"/>
      <c r="QXF1" s="757"/>
      <c r="QXG1" s="757"/>
      <c r="QXH1" s="757"/>
      <c r="QXI1" s="757"/>
      <c r="QXJ1" s="757"/>
      <c r="QXK1" s="757"/>
      <c r="QXL1" s="757"/>
      <c r="QXM1" s="756"/>
      <c r="QXN1" s="757"/>
      <c r="QXO1" s="757"/>
      <c r="QXP1" s="757"/>
      <c r="QXQ1" s="757"/>
      <c r="QXR1" s="757"/>
      <c r="QXS1" s="757"/>
      <c r="QXT1" s="757"/>
      <c r="QXU1" s="757"/>
      <c r="QXV1" s="757"/>
      <c r="QXW1" s="757"/>
      <c r="QXX1" s="757"/>
      <c r="QXY1" s="757"/>
      <c r="QXZ1" s="757"/>
      <c r="QYA1" s="757"/>
      <c r="QYB1" s="757"/>
      <c r="QYC1" s="756"/>
      <c r="QYD1" s="757"/>
      <c r="QYE1" s="757"/>
      <c r="QYF1" s="757"/>
      <c r="QYG1" s="757"/>
      <c r="QYH1" s="757"/>
      <c r="QYI1" s="757"/>
      <c r="QYJ1" s="757"/>
      <c r="QYK1" s="757"/>
      <c r="QYL1" s="757"/>
      <c r="QYM1" s="757"/>
      <c r="QYN1" s="757"/>
      <c r="QYO1" s="757"/>
      <c r="QYP1" s="757"/>
      <c r="QYQ1" s="757"/>
      <c r="QYR1" s="757"/>
      <c r="QYS1" s="756"/>
      <c r="QYT1" s="757"/>
      <c r="QYU1" s="757"/>
      <c r="QYV1" s="757"/>
      <c r="QYW1" s="757"/>
      <c r="QYX1" s="757"/>
      <c r="QYY1" s="757"/>
      <c r="QYZ1" s="757"/>
      <c r="QZA1" s="757"/>
      <c r="QZB1" s="757"/>
      <c r="QZC1" s="757"/>
      <c r="QZD1" s="757"/>
      <c r="QZE1" s="757"/>
      <c r="QZF1" s="757"/>
      <c r="QZG1" s="757"/>
      <c r="QZH1" s="757"/>
      <c r="QZI1" s="756"/>
      <c r="QZJ1" s="757"/>
      <c r="QZK1" s="757"/>
      <c r="QZL1" s="757"/>
      <c r="QZM1" s="757"/>
      <c r="QZN1" s="757"/>
      <c r="QZO1" s="757"/>
      <c r="QZP1" s="757"/>
      <c r="QZQ1" s="757"/>
      <c r="QZR1" s="757"/>
      <c r="QZS1" s="757"/>
      <c r="QZT1" s="757"/>
      <c r="QZU1" s="757"/>
      <c r="QZV1" s="757"/>
      <c r="QZW1" s="757"/>
      <c r="QZX1" s="757"/>
      <c r="QZY1" s="756"/>
      <c r="QZZ1" s="757"/>
      <c r="RAA1" s="757"/>
      <c r="RAB1" s="757"/>
      <c r="RAC1" s="757"/>
      <c r="RAD1" s="757"/>
      <c r="RAE1" s="757"/>
      <c r="RAF1" s="757"/>
      <c r="RAG1" s="757"/>
      <c r="RAH1" s="757"/>
      <c r="RAI1" s="757"/>
      <c r="RAJ1" s="757"/>
      <c r="RAK1" s="757"/>
      <c r="RAL1" s="757"/>
      <c r="RAM1" s="757"/>
      <c r="RAN1" s="757"/>
      <c r="RAO1" s="756"/>
      <c r="RAP1" s="757"/>
      <c r="RAQ1" s="757"/>
      <c r="RAR1" s="757"/>
      <c r="RAS1" s="757"/>
      <c r="RAT1" s="757"/>
      <c r="RAU1" s="757"/>
      <c r="RAV1" s="757"/>
      <c r="RAW1" s="757"/>
      <c r="RAX1" s="757"/>
      <c r="RAY1" s="757"/>
      <c r="RAZ1" s="757"/>
      <c r="RBA1" s="757"/>
      <c r="RBB1" s="757"/>
      <c r="RBC1" s="757"/>
      <c r="RBD1" s="757"/>
      <c r="RBE1" s="756"/>
      <c r="RBF1" s="757"/>
      <c r="RBG1" s="757"/>
      <c r="RBH1" s="757"/>
      <c r="RBI1" s="757"/>
      <c r="RBJ1" s="757"/>
      <c r="RBK1" s="757"/>
      <c r="RBL1" s="757"/>
      <c r="RBM1" s="757"/>
      <c r="RBN1" s="757"/>
      <c r="RBO1" s="757"/>
      <c r="RBP1" s="757"/>
      <c r="RBQ1" s="757"/>
      <c r="RBR1" s="757"/>
      <c r="RBS1" s="757"/>
      <c r="RBT1" s="757"/>
      <c r="RBU1" s="756"/>
      <c r="RBV1" s="757"/>
      <c r="RBW1" s="757"/>
      <c r="RBX1" s="757"/>
      <c r="RBY1" s="757"/>
      <c r="RBZ1" s="757"/>
      <c r="RCA1" s="757"/>
      <c r="RCB1" s="757"/>
      <c r="RCC1" s="757"/>
      <c r="RCD1" s="757"/>
      <c r="RCE1" s="757"/>
      <c r="RCF1" s="757"/>
      <c r="RCG1" s="757"/>
      <c r="RCH1" s="757"/>
      <c r="RCI1" s="757"/>
      <c r="RCJ1" s="757"/>
      <c r="RCK1" s="756"/>
      <c r="RCL1" s="757"/>
      <c r="RCM1" s="757"/>
      <c r="RCN1" s="757"/>
      <c r="RCO1" s="757"/>
      <c r="RCP1" s="757"/>
      <c r="RCQ1" s="757"/>
      <c r="RCR1" s="757"/>
      <c r="RCS1" s="757"/>
      <c r="RCT1" s="757"/>
      <c r="RCU1" s="757"/>
      <c r="RCV1" s="757"/>
      <c r="RCW1" s="757"/>
      <c r="RCX1" s="757"/>
      <c r="RCY1" s="757"/>
      <c r="RCZ1" s="757"/>
      <c r="RDA1" s="756"/>
      <c r="RDB1" s="757"/>
      <c r="RDC1" s="757"/>
      <c r="RDD1" s="757"/>
      <c r="RDE1" s="757"/>
      <c r="RDF1" s="757"/>
      <c r="RDG1" s="757"/>
      <c r="RDH1" s="757"/>
      <c r="RDI1" s="757"/>
      <c r="RDJ1" s="757"/>
      <c r="RDK1" s="757"/>
      <c r="RDL1" s="757"/>
      <c r="RDM1" s="757"/>
      <c r="RDN1" s="757"/>
      <c r="RDO1" s="757"/>
      <c r="RDP1" s="757"/>
      <c r="RDQ1" s="756"/>
      <c r="RDR1" s="757"/>
      <c r="RDS1" s="757"/>
      <c r="RDT1" s="757"/>
      <c r="RDU1" s="757"/>
      <c r="RDV1" s="757"/>
      <c r="RDW1" s="757"/>
      <c r="RDX1" s="757"/>
      <c r="RDY1" s="757"/>
      <c r="RDZ1" s="757"/>
      <c r="REA1" s="757"/>
      <c r="REB1" s="757"/>
      <c r="REC1" s="757"/>
      <c r="RED1" s="757"/>
      <c r="REE1" s="757"/>
      <c r="REF1" s="757"/>
      <c r="REG1" s="756"/>
      <c r="REH1" s="757"/>
      <c r="REI1" s="757"/>
      <c r="REJ1" s="757"/>
      <c r="REK1" s="757"/>
      <c r="REL1" s="757"/>
      <c r="REM1" s="757"/>
      <c r="REN1" s="757"/>
      <c r="REO1" s="757"/>
      <c r="REP1" s="757"/>
      <c r="REQ1" s="757"/>
      <c r="RER1" s="757"/>
      <c r="RES1" s="757"/>
      <c r="RET1" s="757"/>
      <c r="REU1" s="757"/>
      <c r="REV1" s="757"/>
      <c r="REW1" s="756"/>
      <c r="REX1" s="757"/>
      <c r="REY1" s="757"/>
      <c r="REZ1" s="757"/>
      <c r="RFA1" s="757"/>
      <c r="RFB1" s="757"/>
      <c r="RFC1" s="757"/>
      <c r="RFD1" s="757"/>
      <c r="RFE1" s="757"/>
      <c r="RFF1" s="757"/>
      <c r="RFG1" s="757"/>
      <c r="RFH1" s="757"/>
      <c r="RFI1" s="757"/>
      <c r="RFJ1" s="757"/>
      <c r="RFK1" s="757"/>
      <c r="RFL1" s="757"/>
      <c r="RFM1" s="756"/>
      <c r="RFN1" s="757"/>
      <c r="RFO1" s="757"/>
      <c r="RFP1" s="757"/>
      <c r="RFQ1" s="757"/>
      <c r="RFR1" s="757"/>
      <c r="RFS1" s="757"/>
      <c r="RFT1" s="757"/>
      <c r="RFU1" s="757"/>
      <c r="RFV1" s="757"/>
      <c r="RFW1" s="757"/>
      <c r="RFX1" s="757"/>
      <c r="RFY1" s="757"/>
      <c r="RFZ1" s="757"/>
      <c r="RGA1" s="757"/>
      <c r="RGB1" s="757"/>
      <c r="RGC1" s="756"/>
      <c r="RGD1" s="757"/>
      <c r="RGE1" s="757"/>
      <c r="RGF1" s="757"/>
      <c r="RGG1" s="757"/>
      <c r="RGH1" s="757"/>
      <c r="RGI1" s="757"/>
      <c r="RGJ1" s="757"/>
      <c r="RGK1" s="757"/>
      <c r="RGL1" s="757"/>
      <c r="RGM1" s="757"/>
      <c r="RGN1" s="757"/>
      <c r="RGO1" s="757"/>
      <c r="RGP1" s="757"/>
      <c r="RGQ1" s="757"/>
      <c r="RGR1" s="757"/>
      <c r="RGS1" s="756"/>
      <c r="RGT1" s="757"/>
      <c r="RGU1" s="757"/>
      <c r="RGV1" s="757"/>
      <c r="RGW1" s="757"/>
      <c r="RGX1" s="757"/>
      <c r="RGY1" s="757"/>
      <c r="RGZ1" s="757"/>
      <c r="RHA1" s="757"/>
      <c r="RHB1" s="757"/>
      <c r="RHC1" s="757"/>
      <c r="RHD1" s="757"/>
      <c r="RHE1" s="757"/>
      <c r="RHF1" s="757"/>
      <c r="RHG1" s="757"/>
      <c r="RHH1" s="757"/>
      <c r="RHI1" s="756"/>
      <c r="RHJ1" s="757"/>
      <c r="RHK1" s="757"/>
      <c r="RHL1" s="757"/>
      <c r="RHM1" s="757"/>
      <c r="RHN1" s="757"/>
      <c r="RHO1" s="757"/>
      <c r="RHP1" s="757"/>
      <c r="RHQ1" s="757"/>
      <c r="RHR1" s="757"/>
      <c r="RHS1" s="757"/>
      <c r="RHT1" s="757"/>
      <c r="RHU1" s="757"/>
      <c r="RHV1" s="757"/>
      <c r="RHW1" s="757"/>
      <c r="RHX1" s="757"/>
      <c r="RHY1" s="756"/>
      <c r="RHZ1" s="757"/>
      <c r="RIA1" s="757"/>
      <c r="RIB1" s="757"/>
      <c r="RIC1" s="757"/>
      <c r="RID1" s="757"/>
      <c r="RIE1" s="757"/>
      <c r="RIF1" s="757"/>
      <c r="RIG1" s="757"/>
      <c r="RIH1" s="757"/>
      <c r="RII1" s="757"/>
      <c r="RIJ1" s="757"/>
      <c r="RIK1" s="757"/>
      <c r="RIL1" s="757"/>
      <c r="RIM1" s="757"/>
      <c r="RIN1" s="757"/>
      <c r="RIO1" s="756"/>
      <c r="RIP1" s="757"/>
      <c r="RIQ1" s="757"/>
      <c r="RIR1" s="757"/>
      <c r="RIS1" s="757"/>
      <c r="RIT1" s="757"/>
      <c r="RIU1" s="757"/>
      <c r="RIV1" s="757"/>
      <c r="RIW1" s="757"/>
      <c r="RIX1" s="757"/>
      <c r="RIY1" s="757"/>
      <c r="RIZ1" s="757"/>
      <c r="RJA1" s="757"/>
      <c r="RJB1" s="757"/>
      <c r="RJC1" s="757"/>
      <c r="RJD1" s="757"/>
      <c r="RJE1" s="756"/>
      <c r="RJF1" s="757"/>
      <c r="RJG1" s="757"/>
      <c r="RJH1" s="757"/>
      <c r="RJI1" s="757"/>
      <c r="RJJ1" s="757"/>
      <c r="RJK1" s="757"/>
      <c r="RJL1" s="757"/>
      <c r="RJM1" s="757"/>
      <c r="RJN1" s="757"/>
      <c r="RJO1" s="757"/>
      <c r="RJP1" s="757"/>
      <c r="RJQ1" s="757"/>
      <c r="RJR1" s="757"/>
      <c r="RJS1" s="757"/>
      <c r="RJT1" s="757"/>
      <c r="RJU1" s="756"/>
      <c r="RJV1" s="757"/>
      <c r="RJW1" s="757"/>
      <c r="RJX1" s="757"/>
      <c r="RJY1" s="757"/>
      <c r="RJZ1" s="757"/>
      <c r="RKA1" s="757"/>
      <c r="RKB1" s="757"/>
      <c r="RKC1" s="757"/>
      <c r="RKD1" s="757"/>
      <c r="RKE1" s="757"/>
      <c r="RKF1" s="757"/>
      <c r="RKG1" s="757"/>
      <c r="RKH1" s="757"/>
      <c r="RKI1" s="757"/>
      <c r="RKJ1" s="757"/>
      <c r="RKK1" s="756"/>
      <c r="RKL1" s="757"/>
      <c r="RKM1" s="757"/>
      <c r="RKN1" s="757"/>
      <c r="RKO1" s="757"/>
      <c r="RKP1" s="757"/>
      <c r="RKQ1" s="757"/>
      <c r="RKR1" s="757"/>
      <c r="RKS1" s="757"/>
      <c r="RKT1" s="757"/>
      <c r="RKU1" s="757"/>
      <c r="RKV1" s="757"/>
      <c r="RKW1" s="757"/>
      <c r="RKX1" s="757"/>
      <c r="RKY1" s="757"/>
      <c r="RKZ1" s="757"/>
      <c r="RLA1" s="756"/>
      <c r="RLB1" s="757"/>
      <c r="RLC1" s="757"/>
      <c r="RLD1" s="757"/>
      <c r="RLE1" s="757"/>
      <c r="RLF1" s="757"/>
      <c r="RLG1" s="757"/>
      <c r="RLH1" s="757"/>
      <c r="RLI1" s="757"/>
      <c r="RLJ1" s="757"/>
      <c r="RLK1" s="757"/>
      <c r="RLL1" s="757"/>
      <c r="RLM1" s="757"/>
      <c r="RLN1" s="757"/>
      <c r="RLO1" s="757"/>
      <c r="RLP1" s="757"/>
      <c r="RLQ1" s="756"/>
      <c r="RLR1" s="757"/>
      <c r="RLS1" s="757"/>
      <c r="RLT1" s="757"/>
      <c r="RLU1" s="757"/>
      <c r="RLV1" s="757"/>
      <c r="RLW1" s="757"/>
      <c r="RLX1" s="757"/>
      <c r="RLY1" s="757"/>
      <c r="RLZ1" s="757"/>
      <c r="RMA1" s="757"/>
      <c r="RMB1" s="757"/>
      <c r="RMC1" s="757"/>
      <c r="RMD1" s="757"/>
      <c r="RME1" s="757"/>
      <c r="RMF1" s="757"/>
      <c r="RMG1" s="756"/>
      <c r="RMH1" s="757"/>
      <c r="RMI1" s="757"/>
      <c r="RMJ1" s="757"/>
      <c r="RMK1" s="757"/>
      <c r="RML1" s="757"/>
      <c r="RMM1" s="757"/>
      <c r="RMN1" s="757"/>
      <c r="RMO1" s="757"/>
      <c r="RMP1" s="757"/>
      <c r="RMQ1" s="757"/>
      <c r="RMR1" s="757"/>
      <c r="RMS1" s="757"/>
      <c r="RMT1" s="757"/>
      <c r="RMU1" s="757"/>
      <c r="RMV1" s="757"/>
      <c r="RMW1" s="756"/>
      <c r="RMX1" s="757"/>
      <c r="RMY1" s="757"/>
      <c r="RMZ1" s="757"/>
      <c r="RNA1" s="757"/>
      <c r="RNB1" s="757"/>
      <c r="RNC1" s="757"/>
      <c r="RND1" s="757"/>
      <c r="RNE1" s="757"/>
      <c r="RNF1" s="757"/>
      <c r="RNG1" s="757"/>
      <c r="RNH1" s="757"/>
      <c r="RNI1" s="757"/>
      <c r="RNJ1" s="757"/>
      <c r="RNK1" s="757"/>
      <c r="RNL1" s="757"/>
      <c r="RNM1" s="756"/>
      <c r="RNN1" s="757"/>
      <c r="RNO1" s="757"/>
      <c r="RNP1" s="757"/>
      <c r="RNQ1" s="757"/>
      <c r="RNR1" s="757"/>
      <c r="RNS1" s="757"/>
      <c r="RNT1" s="757"/>
      <c r="RNU1" s="757"/>
      <c r="RNV1" s="757"/>
      <c r="RNW1" s="757"/>
      <c r="RNX1" s="757"/>
      <c r="RNY1" s="757"/>
      <c r="RNZ1" s="757"/>
      <c r="ROA1" s="757"/>
      <c r="ROB1" s="757"/>
      <c r="ROC1" s="756"/>
      <c r="ROD1" s="757"/>
      <c r="ROE1" s="757"/>
      <c r="ROF1" s="757"/>
      <c r="ROG1" s="757"/>
      <c r="ROH1" s="757"/>
      <c r="ROI1" s="757"/>
      <c r="ROJ1" s="757"/>
      <c r="ROK1" s="757"/>
      <c r="ROL1" s="757"/>
      <c r="ROM1" s="757"/>
      <c r="RON1" s="757"/>
      <c r="ROO1" s="757"/>
      <c r="ROP1" s="757"/>
      <c r="ROQ1" s="757"/>
      <c r="ROR1" s="757"/>
      <c r="ROS1" s="756"/>
      <c r="ROT1" s="757"/>
      <c r="ROU1" s="757"/>
      <c r="ROV1" s="757"/>
      <c r="ROW1" s="757"/>
      <c r="ROX1" s="757"/>
      <c r="ROY1" s="757"/>
      <c r="ROZ1" s="757"/>
      <c r="RPA1" s="757"/>
      <c r="RPB1" s="757"/>
      <c r="RPC1" s="757"/>
      <c r="RPD1" s="757"/>
      <c r="RPE1" s="757"/>
      <c r="RPF1" s="757"/>
      <c r="RPG1" s="757"/>
      <c r="RPH1" s="757"/>
      <c r="RPI1" s="756"/>
      <c r="RPJ1" s="757"/>
      <c r="RPK1" s="757"/>
      <c r="RPL1" s="757"/>
      <c r="RPM1" s="757"/>
      <c r="RPN1" s="757"/>
      <c r="RPO1" s="757"/>
      <c r="RPP1" s="757"/>
      <c r="RPQ1" s="757"/>
      <c r="RPR1" s="757"/>
      <c r="RPS1" s="757"/>
      <c r="RPT1" s="757"/>
      <c r="RPU1" s="757"/>
      <c r="RPV1" s="757"/>
      <c r="RPW1" s="757"/>
      <c r="RPX1" s="757"/>
      <c r="RPY1" s="756"/>
      <c r="RPZ1" s="757"/>
      <c r="RQA1" s="757"/>
      <c r="RQB1" s="757"/>
      <c r="RQC1" s="757"/>
      <c r="RQD1" s="757"/>
      <c r="RQE1" s="757"/>
      <c r="RQF1" s="757"/>
      <c r="RQG1" s="757"/>
      <c r="RQH1" s="757"/>
      <c r="RQI1" s="757"/>
      <c r="RQJ1" s="757"/>
      <c r="RQK1" s="757"/>
      <c r="RQL1" s="757"/>
      <c r="RQM1" s="757"/>
      <c r="RQN1" s="757"/>
      <c r="RQO1" s="756"/>
      <c r="RQP1" s="757"/>
      <c r="RQQ1" s="757"/>
      <c r="RQR1" s="757"/>
      <c r="RQS1" s="757"/>
      <c r="RQT1" s="757"/>
      <c r="RQU1" s="757"/>
      <c r="RQV1" s="757"/>
      <c r="RQW1" s="757"/>
      <c r="RQX1" s="757"/>
      <c r="RQY1" s="757"/>
      <c r="RQZ1" s="757"/>
      <c r="RRA1" s="757"/>
      <c r="RRB1" s="757"/>
      <c r="RRC1" s="757"/>
      <c r="RRD1" s="757"/>
      <c r="RRE1" s="756"/>
      <c r="RRF1" s="757"/>
      <c r="RRG1" s="757"/>
      <c r="RRH1" s="757"/>
      <c r="RRI1" s="757"/>
      <c r="RRJ1" s="757"/>
      <c r="RRK1" s="757"/>
      <c r="RRL1" s="757"/>
      <c r="RRM1" s="757"/>
      <c r="RRN1" s="757"/>
      <c r="RRO1" s="757"/>
      <c r="RRP1" s="757"/>
      <c r="RRQ1" s="757"/>
      <c r="RRR1" s="757"/>
      <c r="RRS1" s="757"/>
      <c r="RRT1" s="757"/>
      <c r="RRU1" s="756"/>
      <c r="RRV1" s="757"/>
      <c r="RRW1" s="757"/>
      <c r="RRX1" s="757"/>
      <c r="RRY1" s="757"/>
      <c r="RRZ1" s="757"/>
      <c r="RSA1" s="757"/>
      <c r="RSB1" s="757"/>
      <c r="RSC1" s="757"/>
      <c r="RSD1" s="757"/>
      <c r="RSE1" s="757"/>
      <c r="RSF1" s="757"/>
      <c r="RSG1" s="757"/>
      <c r="RSH1" s="757"/>
      <c r="RSI1" s="757"/>
      <c r="RSJ1" s="757"/>
      <c r="RSK1" s="756"/>
      <c r="RSL1" s="757"/>
      <c r="RSM1" s="757"/>
      <c r="RSN1" s="757"/>
      <c r="RSO1" s="757"/>
      <c r="RSP1" s="757"/>
      <c r="RSQ1" s="757"/>
      <c r="RSR1" s="757"/>
      <c r="RSS1" s="757"/>
      <c r="RST1" s="757"/>
      <c r="RSU1" s="757"/>
      <c r="RSV1" s="757"/>
      <c r="RSW1" s="757"/>
      <c r="RSX1" s="757"/>
      <c r="RSY1" s="757"/>
      <c r="RSZ1" s="757"/>
      <c r="RTA1" s="756"/>
      <c r="RTB1" s="757"/>
      <c r="RTC1" s="757"/>
      <c r="RTD1" s="757"/>
      <c r="RTE1" s="757"/>
      <c r="RTF1" s="757"/>
      <c r="RTG1" s="757"/>
      <c r="RTH1" s="757"/>
      <c r="RTI1" s="757"/>
      <c r="RTJ1" s="757"/>
      <c r="RTK1" s="757"/>
      <c r="RTL1" s="757"/>
      <c r="RTM1" s="757"/>
      <c r="RTN1" s="757"/>
      <c r="RTO1" s="757"/>
      <c r="RTP1" s="757"/>
      <c r="RTQ1" s="756"/>
      <c r="RTR1" s="757"/>
      <c r="RTS1" s="757"/>
      <c r="RTT1" s="757"/>
      <c r="RTU1" s="757"/>
      <c r="RTV1" s="757"/>
      <c r="RTW1" s="757"/>
      <c r="RTX1" s="757"/>
      <c r="RTY1" s="757"/>
      <c r="RTZ1" s="757"/>
      <c r="RUA1" s="757"/>
      <c r="RUB1" s="757"/>
      <c r="RUC1" s="757"/>
      <c r="RUD1" s="757"/>
      <c r="RUE1" s="757"/>
      <c r="RUF1" s="757"/>
      <c r="RUG1" s="756"/>
      <c r="RUH1" s="757"/>
      <c r="RUI1" s="757"/>
      <c r="RUJ1" s="757"/>
      <c r="RUK1" s="757"/>
      <c r="RUL1" s="757"/>
      <c r="RUM1" s="757"/>
      <c r="RUN1" s="757"/>
      <c r="RUO1" s="757"/>
      <c r="RUP1" s="757"/>
      <c r="RUQ1" s="757"/>
      <c r="RUR1" s="757"/>
      <c r="RUS1" s="757"/>
      <c r="RUT1" s="757"/>
      <c r="RUU1" s="757"/>
      <c r="RUV1" s="757"/>
      <c r="RUW1" s="756"/>
      <c r="RUX1" s="757"/>
      <c r="RUY1" s="757"/>
      <c r="RUZ1" s="757"/>
      <c r="RVA1" s="757"/>
      <c r="RVB1" s="757"/>
      <c r="RVC1" s="757"/>
      <c r="RVD1" s="757"/>
      <c r="RVE1" s="757"/>
      <c r="RVF1" s="757"/>
      <c r="RVG1" s="757"/>
      <c r="RVH1" s="757"/>
      <c r="RVI1" s="757"/>
      <c r="RVJ1" s="757"/>
      <c r="RVK1" s="757"/>
      <c r="RVL1" s="757"/>
      <c r="RVM1" s="756"/>
      <c r="RVN1" s="757"/>
      <c r="RVO1" s="757"/>
      <c r="RVP1" s="757"/>
      <c r="RVQ1" s="757"/>
      <c r="RVR1" s="757"/>
      <c r="RVS1" s="757"/>
      <c r="RVT1" s="757"/>
      <c r="RVU1" s="757"/>
      <c r="RVV1" s="757"/>
      <c r="RVW1" s="757"/>
      <c r="RVX1" s="757"/>
      <c r="RVY1" s="757"/>
      <c r="RVZ1" s="757"/>
      <c r="RWA1" s="757"/>
      <c r="RWB1" s="757"/>
      <c r="RWC1" s="756"/>
      <c r="RWD1" s="757"/>
      <c r="RWE1" s="757"/>
      <c r="RWF1" s="757"/>
      <c r="RWG1" s="757"/>
      <c r="RWH1" s="757"/>
      <c r="RWI1" s="757"/>
      <c r="RWJ1" s="757"/>
      <c r="RWK1" s="757"/>
      <c r="RWL1" s="757"/>
      <c r="RWM1" s="757"/>
      <c r="RWN1" s="757"/>
      <c r="RWO1" s="757"/>
      <c r="RWP1" s="757"/>
      <c r="RWQ1" s="757"/>
      <c r="RWR1" s="757"/>
      <c r="RWS1" s="756"/>
      <c r="RWT1" s="757"/>
      <c r="RWU1" s="757"/>
      <c r="RWV1" s="757"/>
      <c r="RWW1" s="757"/>
      <c r="RWX1" s="757"/>
      <c r="RWY1" s="757"/>
      <c r="RWZ1" s="757"/>
      <c r="RXA1" s="757"/>
      <c r="RXB1" s="757"/>
      <c r="RXC1" s="757"/>
      <c r="RXD1" s="757"/>
      <c r="RXE1" s="757"/>
      <c r="RXF1" s="757"/>
      <c r="RXG1" s="757"/>
      <c r="RXH1" s="757"/>
      <c r="RXI1" s="756"/>
      <c r="RXJ1" s="757"/>
      <c r="RXK1" s="757"/>
      <c r="RXL1" s="757"/>
      <c r="RXM1" s="757"/>
      <c r="RXN1" s="757"/>
      <c r="RXO1" s="757"/>
      <c r="RXP1" s="757"/>
      <c r="RXQ1" s="757"/>
      <c r="RXR1" s="757"/>
      <c r="RXS1" s="757"/>
      <c r="RXT1" s="757"/>
      <c r="RXU1" s="757"/>
      <c r="RXV1" s="757"/>
      <c r="RXW1" s="757"/>
      <c r="RXX1" s="757"/>
      <c r="RXY1" s="756"/>
      <c r="RXZ1" s="757"/>
      <c r="RYA1" s="757"/>
      <c r="RYB1" s="757"/>
      <c r="RYC1" s="757"/>
      <c r="RYD1" s="757"/>
      <c r="RYE1" s="757"/>
      <c r="RYF1" s="757"/>
      <c r="RYG1" s="757"/>
      <c r="RYH1" s="757"/>
      <c r="RYI1" s="757"/>
      <c r="RYJ1" s="757"/>
      <c r="RYK1" s="757"/>
      <c r="RYL1" s="757"/>
      <c r="RYM1" s="757"/>
      <c r="RYN1" s="757"/>
      <c r="RYO1" s="756"/>
      <c r="RYP1" s="757"/>
      <c r="RYQ1" s="757"/>
      <c r="RYR1" s="757"/>
      <c r="RYS1" s="757"/>
      <c r="RYT1" s="757"/>
      <c r="RYU1" s="757"/>
      <c r="RYV1" s="757"/>
      <c r="RYW1" s="757"/>
      <c r="RYX1" s="757"/>
      <c r="RYY1" s="757"/>
      <c r="RYZ1" s="757"/>
      <c r="RZA1" s="757"/>
      <c r="RZB1" s="757"/>
      <c r="RZC1" s="757"/>
      <c r="RZD1" s="757"/>
      <c r="RZE1" s="756"/>
      <c r="RZF1" s="757"/>
      <c r="RZG1" s="757"/>
      <c r="RZH1" s="757"/>
      <c r="RZI1" s="757"/>
      <c r="RZJ1" s="757"/>
      <c r="RZK1" s="757"/>
      <c r="RZL1" s="757"/>
      <c r="RZM1" s="757"/>
      <c r="RZN1" s="757"/>
      <c r="RZO1" s="757"/>
      <c r="RZP1" s="757"/>
      <c r="RZQ1" s="757"/>
      <c r="RZR1" s="757"/>
      <c r="RZS1" s="757"/>
      <c r="RZT1" s="757"/>
      <c r="RZU1" s="756"/>
      <c r="RZV1" s="757"/>
      <c r="RZW1" s="757"/>
      <c r="RZX1" s="757"/>
      <c r="RZY1" s="757"/>
      <c r="RZZ1" s="757"/>
      <c r="SAA1" s="757"/>
      <c r="SAB1" s="757"/>
      <c r="SAC1" s="757"/>
      <c r="SAD1" s="757"/>
      <c r="SAE1" s="757"/>
      <c r="SAF1" s="757"/>
      <c r="SAG1" s="757"/>
      <c r="SAH1" s="757"/>
      <c r="SAI1" s="757"/>
      <c r="SAJ1" s="757"/>
      <c r="SAK1" s="756"/>
      <c r="SAL1" s="757"/>
      <c r="SAM1" s="757"/>
      <c r="SAN1" s="757"/>
      <c r="SAO1" s="757"/>
      <c r="SAP1" s="757"/>
      <c r="SAQ1" s="757"/>
      <c r="SAR1" s="757"/>
      <c r="SAS1" s="757"/>
      <c r="SAT1" s="757"/>
      <c r="SAU1" s="757"/>
      <c r="SAV1" s="757"/>
      <c r="SAW1" s="757"/>
      <c r="SAX1" s="757"/>
      <c r="SAY1" s="757"/>
      <c r="SAZ1" s="757"/>
      <c r="SBA1" s="756"/>
      <c r="SBB1" s="757"/>
      <c r="SBC1" s="757"/>
      <c r="SBD1" s="757"/>
      <c r="SBE1" s="757"/>
      <c r="SBF1" s="757"/>
      <c r="SBG1" s="757"/>
      <c r="SBH1" s="757"/>
      <c r="SBI1" s="757"/>
      <c r="SBJ1" s="757"/>
      <c r="SBK1" s="757"/>
      <c r="SBL1" s="757"/>
      <c r="SBM1" s="757"/>
      <c r="SBN1" s="757"/>
      <c r="SBO1" s="757"/>
      <c r="SBP1" s="757"/>
      <c r="SBQ1" s="756"/>
      <c r="SBR1" s="757"/>
      <c r="SBS1" s="757"/>
      <c r="SBT1" s="757"/>
      <c r="SBU1" s="757"/>
      <c r="SBV1" s="757"/>
      <c r="SBW1" s="757"/>
      <c r="SBX1" s="757"/>
      <c r="SBY1" s="757"/>
      <c r="SBZ1" s="757"/>
      <c r="SCA1" s="757"/>
      <c r="SCB1" s="757"/>
      <c r="SCC1" s="757"/>
      <c r="SCD1" s="757"/>
      <c r="SCE1" s="757"/>
      <c r="SCF1" s="757"/>
      <c r="SCG1" s="756"/>
      <c r="SCH1" s="757"/>
      <c r="SCI1" s="757"/>
      <c r="SCJ1" s="757"/>
      <c r="SCK1" s="757"/>
      <c r="SCL1" s="757"/>
      <c r="SCM1" s="757"/>
      <c r="SCN1" s="757"/>
      <c r="SCO1" s="757"/>
      <c r="SCP1" s="757"/>
      <c r="SCQ1" s="757"/>
      <c r="SCR1" s="757"/>
      <c r="SCS1" s="757"/>
      <c r="SCT1" s="757"/>
      <c r="SCU1" s="757"/>
      <c r="SCV1" s="757"/>
      <c r="SCW1" s="756"/>
      <c r="SCX1" s="757"/>
      <c r="SCY1" s="757"/>
      <c r="SCZ1" s="757"/>
      <c r="SDA1" s="757"/>
      <c r="SDB1" s="757"/>
      <c r="SDC1" s="757"/>
      <c r="SDD1" s="757"/>
      <c r="SDE1" s="757"/>
      <c r="SDF1" s="757"/>
      <c r="SDG1" s="757"/>
      <c r="SDH1" s="757"/>
      <c r="SDI1" s="757"/>
      <c r="SDJ1" s="757"/>
      <c r="SDK1" s="757"/>
      <c r="SDL1" s="757"/>
      <c r="SDM1" s="756"/>
      <c r="SDN1" s="757"/>
      <c r="SDO1" s="757"/>
      <c r="SDP1" s="757"/>
      <c r="SDQ1" s="757"/>
      <c r="SDR1" s="757"/>
      <c r="SDS1" s="757"/>
      <c r="SDT1" s="757"/>
      <c r="SDU1" s="757"/>
      <c r="SDV1" s="757"/>
      <c r="SDW1" s="757"/>
      <c r="SDX1" s="757"/>
      <c r="SDY1" s="757"/>
      <c r="SDZ1" s="757"/>
      <c r="SEA1" s="757"/>
      <c r="SEB1" s="757"/>
      <c r="SEC1" s="756"/>
      <c r="SED1" s="757"/>
      <c r="SEE1" s="757"/>
      <c r="SEF1" s="757"/>
      <c r="SEG1" s="757"/>
      <c r="SEH1" s="757"/>
      <c r="SEI1" s="757"/>
      <c r="SEJ1" s="757"/>
      <c r="SEK1" s="757"/>
      <c r="SEL1" s="757"/>
      <c r="SEM1" s="757"/>
      <c r="SEN1" s="757"/>
      <c r="SEO1" s="757"/>
      <c r="SEP1" s="757"/>
      <c r="SEQ1" s="757"/>
      <c r="SER1" s="757"/>
      <c r="SES1" s="756"/>
      <c r="SET1" s="757"/>
      <c r="SEU1" s="757"/>
      <c r="SEV1" s="757"/>
      <c r="SEW1" s="757"/>
      <c r="SEX1" s="757"/>
      <c r="SEY1" s="757"/>
      <c r="SEZ1" s="757"/>
      <c r="SFA1" s="757"/>
      <c r="SFB1" s="757"/>
      <c r="SFC1" s="757"/>
      <c r="SFD1" s="757"/>
      <c r="SFE1" s="757"/>
      <c r="SFF1" s="757"/>
      <c r="SFG1" s="757"/>
      <c r="SFH1" s="757"/>
      <c r="SFI1" s="756"/>
      <c r="SFJ1" s="757"/>
      <c r="SFK1" s="757"/>
      <c r="SFL1" s="757"/>
      <c r="SFM1" s="757"/>
      <c r="SFN1" s="757"/>
      <c r="SFO1" s="757"/>
      <c r="SFP1" s="757"/>
      <c r="SFQ1" s="757"/>
      <c r="SFR1" s="757"/>
      <c r="SFS1" s="757"/>
      <c r="SFT1" s="757"/>
      <c r="SFU1" s="757"/>
      <c r="SFV1" s="757"/>
      <c r="SFW1" s="757"/>
      <c r="SFX1" s="757"/>
      <c r="SFY1" s="756"/>
      <c r="SFZ1" s="757"/>
      <c r="SGA1" s="757"/>
      <c r="SGB1" s="757"/>
      <c r="SGC1" s="757"/>
      <c r="SGD1" s="757"/>
      <c r="SGE1" s="757"/>
      <c r="SGF1" s="757"/>
      <c r="SGG1" s="757"/>
      <c r="SGH1" s="757"/>
      <c r="SGI1" s="757"/>
      <c r="SGJ1" s="757"/>
      <c r="SGK1" s="757"/>
      <c r="SGL1" s="757"/>
      <c r="SGM1" s="757"/>
      <c r="SGN1" s="757"/>
      <c r="SGO1" s="756"/>
      <c r="SGP1" s="757"/>
      <c r="SGQ1" s="757"/>
      <c r="SGR1" s="757"/>
      <c r="SGS1" s="757"/>
      <c r="SGT1" s="757"/>
      <c r="SGU1" s="757"/>
      <c r="SGV1" s="757"/>
      <c r="SGW1" s="757"/>
      <c r="SGX1" s="757"/>
      <c r="SGY1" s="757"/>
      <c r="SGZ1" s="757"/>
      <c r="SHA1" s="757"/>
      <c r="SHB1" s="757"/>
      <c r="SHC1" s="757"/>
      <c r="SHD1" s="757"/>
      <c r="SHE1" s="756"/>
      <c r="SHF1" s="757"/>
      <c r="SHG1" s="757"/>
      <c r="SHH1" s="757"/>
      <c r="SHI1" s="757"/>
      <c r="SHJ1" s="757"/>
      <c r="SHK1" s="757"/>
      <c r="SHL1" s="757"/>
      <c r="SHM1" s="757"/>
      <c r="SHN1" s="757"/>
      <c r="SHO1" s="757"/>
      <c r="SHP1" s="757"/>
      <c r="SHQ1" s="757"/>
      <c r="SHR1" s="757"/>
      <c r="SHS1" s="757"/>
      <c r="SHT1" s="757"/>
      <c r="SHU1" s="756"/>
      <c r="SHV1" s="757"/>
      <c r="SHW1" s="757"/>
      <c r="SHX1" s="757"/>
      <c r="SHY1" s="757"/>
      <c r="SHZ1" s="757"/>
      <c r="SIA1" s="757"/>
      <c r="SIB1" s="757"/>
      <c r="SIC1" s="757"/>
      <c r="SID1" s="757"/>
      <c r="SIE1" s="757"/>
      <c r="SIF1" s="757"/>
      <c r="SIG1" s="757"/>
      <c r="SIH1" s="757"/>
      <c r="SII1" s="757"/>
      <c r="SIJ1" s="757"/>
      <c r="SIK1" s="756"/>
      <c r="SIL1" s="757"/>
      <c r="SIM1" s="757"/>
      <c r="SIN1" s="757"/>
      <c r="SIO1" s="757"/>
      <c r="SIP1" s="757"/>
      <c r="SIQ1" s="757"/>
      <c r="SIR1" s="757"/>
      <c r="SIS1" s="757"/>
      <c r="SIT1" s="757"/>
      <c r="SIU1" s="757"/>
      <c r="SIV1" s="757"/>
      <c r="SIW1" s="757"/>
      <c r="SIX1" s="757"/>
      <c r="SIY1" s="757"/>
      <c r="SIZ1" s="757"/>
      <c r="SJA1" s="756"/>
      <c r="SJB1" s="757"/>
      <c r="SJC1" s="757"/>
      <c r="SJD1" s="757"/>
      <c r="SJE1" s="757"/>
      <c r="SJF1" s="757"/>
      <c r="SJG1" s="757"/>
      <c r="SJH1" s="757"/>
      <c r="SJI1" s="757"/>
      <c r="SJJ1" s="757"/>
      <c r="SJK1" s="757"/>
      <c r="SJL1" s="757"/>
      <c r="SJM1" s="757"/>
      <c r="SJN1" s="757"/>
      <c r="SJO1" s="757"/>
      <c r="SJP1" s="757"/>
      <c r="SJQ1" s="756"/>
      <c r="SJR1" s="757"/>
      <c r="SJS1" s="757"/>
      <c r="SJT1" s="757"/>
      <c r="SJU1" s="757"/>
      <c r="SJV1" s="757"/>
      <c r="SJW1" s="757"/>
      <c r="SJX1" s="757"/>
      <c r="SJY1" s="757"/>
      <c r="SJZ1" s="757"/>
      <c r="SKA1" s="757"/>
      <c r="SKB1" s="757"/>
      <c r="SKC1" s="757"/>
      <c r="SKD1" s="757"/>
      <c r="SKE1" s="757"/>
      <c r="SKF1" s="757"/>
      <c r="SKG1" s="756"/>
      <c r="SKH1" s="757"/>
      <c r="SKI1" s="757"/>
      <c r="SKJ1" s="757"/>
      <c r="SKK1" s="757"/>
      <c r="SKL1" s="757"/>
      <c r="SKM1" s="757"/>
      <c r="SKN1" s="757"/>
      <c r="SKO1" s="757"/>
      <c r="SKP1" s="757"/>
      <c r="SKQ1" s="757"/>
      <c r="SKR1" s="757"/>
      <c r="SKS1" s="757"/>
      <c r="SKT1" s="757"/>
      <c r="SKU1" s="757"/>
      <c r="SKV1" s="757"/>
      <c r="SKW1" s="756"/>
      <c r="SKX1" s="757"/>
      <c r="SKY1" s="757"/>
      <c r="SKZ1" s="757"/>
      <c r="SLA1" s="757"/>
      <c r="SLB1" s="757"/>
      <c r="SLC1" s="757"/>
      <c r="SLD1" s="757"/>
      <c r="SLE1" s="757"/>
      <c r="SLF1" s="757"/>
      <c r="SLG1" s="757"/>
      <c r="SLH1" s="757"/>
      <c r="SLI1" s="757"/>
      <c r="SLJ1" s="757"/>
      <c r="SLK1" s="757"/>
      <c r="SLL1" s="757"/>
      <c r="SLM1" s="756"/>
      <c r="SLN1" s="757"/>
      <c r="SLO1" s="757"/>
      <c r="SLP1" s="757"/>
      <c r="SLQ1" s="757"/>
      <c r="SLR1" s="757"/>
      <c r="SLS1" s="757"/>
      <c r="SLT1" s="757"/>
      <c r="SLU1" s="757"/>
      <c r="SLV1" s="757"/>
      <c r="SLW1" s="757"/>
      <c r="SLX1" s="757"/>
      <c r="SLY1" s="757"/>
      <c r="SLZ1" s="757"/>
      <c r="SMA1" s="757"/>
      <c r="SMB1" s="757"/>
      <c r="SMC1" s="756"/>
      <c r="SMD1" s="757"/>
      <c r="SME1" s="757"/>
      <c r="SMF1" s="757"/>
      <c r="SMG1" s="757"/>
      <c r="SMH1" s="757"/>
      <c r="SMI1" s="757"/>
      <c r="SMJ1" s="757"/>
      <c r="SMK1" s="757"/>
      <c r="SML1" s="757"/>
      <c r="SMM1" s="757"/>
      <c r="SMN1" s="757"/>
      <c r="SMO1" s="757"/>
      <c r="SMP1" s="757"/>
      <c r="SMQ1" s="757"/>
      <c r="SMR1" s="757"/>
      <c r="SMS1" s="756"/>
      <c r="SMT1" s="757"/>
      <c r="SMU1" s="757"/>
      <c r="SMV1" s="757"/>
      <c r="SMW1" s="757"/>
      <c r="SMX1" s="757"/>
      <c r="SMY1" s="757"/>
      <c r="SMZ1" s="757"/>
      <c r="SNA1" s="757"/>
      <c r="SNB1" s="757"/>
      <c r="SNC1" s="757"/>
      <c r="SND1" s="757"/>
      <c r="SNE1" s="757"/>
      <c r="SNF1" s="757"/>
      <c r="SNG1" s="757"/>
      <c r="SNH1" s="757"/>
      <c r="SNI1" s="756"/>
      <c r="SNJ1" s="757"/>
      <c r="SNK1" s="757"/>
      <c r="SNL1" s="757"/>
      <c r="SNM1" s="757"/>
      <c r="SNN1" s="757"/>
      <c r="SNO1" s="757"/>
      <c r="SNP1" s="757"/>
      <c r="SNQ1" s="757"/>
      <c r="SNR1" s="757"/>
      <c r="SNS1" s="757"/>
      <c r="SNT1" s="757"/>
      <c r="SNU1" s="757"/>
      <c r="SNV1" s="757"/>
      <c r="SNW1" s="757"/>
      <c r="SNX1" s="757"/>
      <c r="SNY1" s="756"/>
      <c r="SNZ1" s="757"/>
      <c r="SOA1" s="757"/>
      <c r="SOB1" s="757"/>
      <c r="SOC1" s="757"/>
      <c r="SOD1" s="757"/>
      <c r="SOE1" s="757"/>
      <c r="SOF1" s="757"/>
      <c r="SOG1" s="757"/>
      <c r="SOH1" s="757"/>
      <c r="SOI1" s="757"/>
      <c r="SOJ1" s="757"/>
      <c r="SOK1" s="757"/>
      <c r="SOL1" s="757"/>
      <c r="SOM1" s="757"/>
      <c r="SON1" s="757"/>
      <c r="SOO1" s="756"/>
      <c r="SOP1" s="757"/>
      <c r="SOQ1" s="757"/>
      <c r="SOR1" s="757"/>
      <c r="SOS1" s="757"/>
      <c r="SOT1" s="757"/>
      <c r="SOU1" s="757"/>
      <c r="SOV1" s="757"/>
      <c r="SOW1" s="757"/>
      <c r="SOX1" s="757"/>
      <c r="SOY1" s="757"/>
      <c r="SOZ1" s="757"/>
      <c r="SPA1" s="757"/>
      <c r="SPB1" s="757"/>
      <c r="SPC1" s="757"/>
      <c r="SPD1" s="757"/>
      <c r="SPE1" s="756"/>
      <c r="SPF1" s="757"/>
      <c r="SPG1" s="757"/>
      <c r="SPH1" s="757"/>
      <c r="SPI1" s="757"/>
      <c r="SPJ1" s="757"/>
      <c r="SPK1" s="757"/>
      <c r="SPL1" s="757"/>
      <c r="SPM1" s="757"/>
      <c r="SPN1" s="757"/>
      <c r="SPO1" s="757"/>
      <c r="SPP1" s="757"/>
      <c r="SPQ1" s="757"/>
      <c r="SPR1" s="757"/>
      <c r="SPS1" s="757"/>
      <c r="SPT1" s="757"/>
      <c r="SPU1" s="756"/>
      <c r="SPV1" s="757"/>
      <c r="SPW1" s="757"/>
      <c r="SPX1" s="757"/>
      <c r="SPY1" s="757"/>
      <c r="SPZ1" s="757"/>
      <c r="SQA1" s="757"/>
      <c r="SQB1" s="757"/>
      <c r="SQC1" s="757"/>
      <c r="SQD1" s="757"/>
      <c r="SQE1" s="757"/>
      <c r="SQF1" s="757"/>
      <c r="SQG1" s="757"/>
      <c r="SQH1" s="757"/>
      <c r="SQI1" s="757"/>
      <c r="SQJ1" s="757"/>
      <c r="SQK1" s="756"/>
      <c r="SQL1" s="757"/>
      <c r="SQM1" s="757"/>
      <c r="SQN1" s="757"/>
      <c r="SQO1" s="757"/>
      <c r="SQP1" s="757"/>
      <c r="SQQ1" s="757"/>
      <c r="SQR1" s="757"/>
      <c r="SQS1" s="757"/>
      <c r="SQT1" s="757"/>
      <c r="SQU1" s="757"/>
      <c r="SQV1" s="757"/>
      <c r="SQW1" s="757"/>
      <c r="SQX1" s="757"/>
      <c r="SQY1" s="757"/>
      <c r="SQZ1" s="757"/>
      <c r="SRA1" s="756"/>
      <c r="SRB1" s="757"/>
      <c r="SRC1" s="757"/>
      <c r="SRD1" s="757"/>
      <c r="SRE1" s="757"/>
      <c r="SRF1" s="757"/>
      <c r="SRG1" s="757"/>
      <c r="SRH1" s="757"/>
      <c r="SRI1" s="757"/>
      <c r="SRJ1" s="757"/>
      <c r="SRK1" s="757"/>
      <c r="SRL1" s="757"/>
      <c r="SRM1" s="757"/>
      <c r="SRN1" s="757"/>
      <c r="SRO1" s="757"/>
      <c r="SRP1" s="757"/>
      <c r="SRQ1" s="756"/>
      <c r="SRR1" s="757"/>
      <c r="SRS1" s="757"/>
      <c r="SRT1" s="757"/>
      <c r="SRU1" s="757"/>
      <c r="SRV1" s="757"/>
      <c r="SRW1" s="757"/>
      <c r="SRX1" s="757"/>
      <c r="SRY1" s="757"/>
      <c r="SRZ1" s="757"/>
      <c r="SSA1" s="757"/>
      <c r="SSB1" s="757"/>
      <c r="SSC1" s="757"/>
      <c r="SSD1" s="757"/>
      <c r="SSE1" s="757"/>
      <c r="SSF1" s="757"/>
      <c r="SSG1" s="756"/>
      <c r="SSH1" s="757"/>
      <c r="SSI1" s="757"/>
      <c r="SSJ1" s="757"/>
      <c r="SSK1" s="757"/>
      <c r="SSL1" s="757"/>
      <c r="SSM1" s="757"/>
      <c r="SSN1" s="757"/>
      <c r="SSO1" s="757"/>
      <c r="SSP1" s="757"/>
      <c r="SSQ1" s="757"/>
      <c r="SSR1" s="757"/>
      <c r="SSS1" s="757"/>
      <c r="SST1" s="757"/>
      <c r="SSU1" s="757"/>
      <c r="SSV1" s="757"/>
      <c r="SSW1" s="756"/>
      <c r="SSX1" s="757"/>
      <c r="SSY1" s="757"/>
      <c r="SSZ1" s="757"/>
      <c r="STA1" s="757"/>
      <c r="STB1" s="757"/>
      <c r="STC1" s="757"/>
      <c r="STD1" s="757"/>
      <c r="STE1" s="757"/>
      <c r="STF1" s="757"/>
      <c r="STG1" s="757"/>
      <c r="STH1" s="757"/>
      <c r="STI1" s="757"/>
      <c r="STJ1" s="757"/>
      <c r="STK1" s="757"/>
      <c r="STL1" s="757"/>
      <c r="STM1" s="756"/>
      <c r="STN1" s="757"/>
      <c r="STO1" s="757"/>
      <c r="STP1" s="757"/>
      <c r="STQ1" s="757"/>
      <c r="STR1" s="757"/>
      <c r="STS1" s="757"/>
      <c r="STT1" s="757"/>
      <c r="STU1" s="757"/>
      <c r="STV1" s="757"/>
      <c r="STW1" s="757"/>
      <c r="STX1" s="757"/>
      <c r="STY1" s="757"/>
      <c r="STZ1" s="757"/>
      <c r="SUA1" s="757"/>
      <c r="SUB1" s="757"/>
      <c r="SUC1" s="756"/>
      <c r="SUD1" s="757"/>
      <c r="SUE1" s="757"/>
      <c r="SUF1" s="757"/>
      <c r="SUG1" s="757"/>
      <c r="SUH1" s="757"/>
      <c r="SUI1" s="757"/>
      <c r="SUJ1" s="757"/>
      <c r="SUK1" s="757"/>
      <c r="SUL1" s="757"/>
      <c r="SUM1" s="757"/>
      <c r="SUN1" s="757"/>
      <c r="SUO1" s="757"/>
      <c r="SUP1" s="757"/>
      <c r="SUQ1" s="757"/>
      <c r="SUR1" s="757"/>
      <c r="SUS1" s="756"/>
      <c r="SUT1" s="757"/>
      <c r="SUU1" s="757"/>
      <c r="SUV1" s="757"/>
      <c r="SUW1" s="757"/>
      <c r="SUX1" s="757"/>
      <c r="SUY1" s="757"/>
      <c r="SUZ1" s="757"/>
      <c r="SVA1" s="757"/>
      <c r="SVB1" s="757"/>
      <c r="SVC1" s="757"/>
      <c r="SVD1" s="757"/>
      <c r="SVE1" s="757"/>
      <c r="SVF1" s="757"/>
      <c r="SVG1" s="757"/>
      <c r="SVH1" s="757"/>
      <c r="SVI1" s="756"/>
      <c r="SVJ1" s="757"/>
      <c r="SVK1" s="757"/>
      <c r="SVL1" s="757"/>
      <c r="SVM1" s="757"/>
      <c r="SVN1" s="757"/>
      <c r="SVO1" s="757"/>
      <c r="SVP1" s="757"/>
      <c r="SVQ1" s="757"/>
      <c r="SVR1" s="757"/>
      <c r="SVS1" s="757"/>
      <c r="SVT1" s="757"/>
      <c r="SVU1" s="757"/>
      <c r="SVV1" s="757"/>
      <c r="SVW1" s="757"/>
      <c r="SVX1" s="757"/>
      <c r="SVY1" s="756"/>
      <c r="SVZ1" s="757"/>
      <c r="SWA1" s="757"/>
      <c r="SWB1" s="757"/>
      <c r="SWC1" s="757"/>
      <c r="SWD1" s="757"/>
      <c r="SWE1" s="757"/>
      <c r="SWF1" s="757"/>
      <c r="SWG1" s="757"/>
      <c r="SWH1" s="757"/>
      <c r="SWI1" s="757"/>
      <c r="SWJ1" s="757"/>
      <c r="SWK1" s="757"/>
      <c r="SWL1" s="757"/>
      <c r="SWM1" s="757"/>
      <c r="SWN1" s="757"/>
      <c r="SWO1" s="756"/>
      <c r="SWP1" s="757"/>
      <c r="SWQ1" s="757"/>
      <c r="SWR1" s="757"/>
      <c r="SWS1" s="757"/>
      <c r="SWT1" s="757"/>
      <c r="SWU1" s="757"/>
      <c r="SWV1" s="757"/>
      <c r="SWW1" s="757"/>
      <c r="SWX1" s="757"/>
      <c r="SWY1" s="757"/>
      <c r="SWZ1" s="757"/>
      <c r="SXA1" s="757"/>
      <c r="SXB1" s="757"/>
      <c r="SXC1" s="757"/>
      <c r="SXD1" s="757"/>
      <c r="SXE1" s="756"/>
      <c r="SXF1" s="757"/>
      <c r="SXG1" s="757"/>
      <c r="SXH1" s="757"/>
      <c r="SXI1" s="757"/>
      <c r="SXJ1" s="757"/>
      <c r="SXK1" s="757"/>
      <c r="SXL1" s="757"/>
      <c r="SXM1" s="757"/>
      <c r="SXN1" s="757"/>
      <c r="SXO1" s="757"/>
      <c r="SXP1" s="757"/>
      <c r="SXQ1" s="757"/>
      <c r="SXR1" s="757"/>
      <c r="SXS1" s="757"/>
      <c r="SXT1" s="757"/>
      <c r="SXU1" s="756"/>
      <c r="SXV1" s="757"/>
      <c r="SXW1" s="757"/>
      <c r="SXX1" s="757"/>
      <c r="SXY1" s="757"/>
      <c r="SXZ1" s="757"/>
      <c r="SYA1" s="757"/>
      <c r="SYB1" s="757"/>
      <c r="SYC1" s="757"/>
      <c r="SYD1" s="757"/>
      <c r="SYE1" s="757"/>
      <c r="SYF1" s="757"/>
      <c r="SYG1" s="757"/>
      <c r="SYH1" s="757"/>
      <c r="SYI1" s="757"/>
      <c r="SYJ1" s="757"/>
      <c r="SYK1" s="756"/>
      <c r="SYL1" s="757"/>
      <c r="SYM1" s="757"/>
      <c r="SYN1" s="757"/>
      <c r="SYO1" s="757"/>
      <c r="SYP1" s="757"/>
      <c r="SYQ1" s="757"/>
      <c r="SYR1" s="757"/>
      <c r="SYS1" s="757"/>
      <c r="SYT1" s="757"/>
      <c r="SYU1" s="757"/>
      <c r="SYV1" s="757"/>
      <c r="SYW1" s="757"/>
      <c r="SYX1" s="757"/>
      <c r="SYY1" s="757"/>
      <c r="SYZ1" s="757"/>
      <c r="SZA1" s="756"/>
      <c r="SZB1" s="757"/>
      <c r="SZC1" s="757"/>
      <c r="SZD1" s="757"/>
      <c r="SZE1" s="757"/>
      <c r="SZF1" s="757"/>
      <c r="SZG1" s="757"/>
      <c r="SZH1" s="757"/>
      <c r="SZI1" s="757"/>
      <c r="SZJ1" s="757"/>
      <c r="SZK1" s="757"/>
      <c r="SZL1" s="757"/>
      <c r="SZM1" s="757"/>
      <c r="SZN1" s="757"/>
      <c r="SZO1" s="757"/>
      <c r="SZP1" s="757"/>
      <c r="SZQ1" s="756"/>
      <c r="SZR1" s="757"/>
      <c r="SZS1" s="757"/>
      <c r="SZT1" s="757"/>
      <c r="SZU1" s="757"/>
      <c r="SZV1" s="757"/>
      <c r="SZW1" s="757"/>
      <c r="SZX1" s="757"/>
      <c r="SZY1" s="757"/>
      <c r="SZZ1" s="757"/>
      <c r="TAA1" s="757"/>
      <c r="TAB1" s="757"/>
      <c r="TAC1" s="757"/>
      <c r="TAD1" s="757"/>
      <c r="TAE1" s="757"/>
      <c r="TAF1" s="757"/>
      <c r="TAG1" s="756"/>
      <c r="TAH1" s="757"/>
      <c r="TAI1" s="757"/>
      <c r="TAJ1" s="757"/>
      <c r="TAK1" s="757"/>
      <c r="TAL1" s="757"/>
      <c r="TAM1" s="757"/>
      <c r="TAN1" s="757"/>
      <c r="TAO1" s="757"/>
      <c r="TAP1" s="757"/>
      <c r="TAQ1" s="757"/>
      <c r="TAR1" s="757"/>
      <c r="TAS1" s="757"/>
      <c r="TAT1" s="757"/>
      <c r="TAU1" s="757"/>
      <c r="TAV1" s="757"/>
      <c r="TAW1" s="756"/>
      <c r="TAX1" s="757"/>
      <c r="TAY1" s="757"/>
      <c r="TAZ1" s="757"/>
      <c r="TBA1" s="757"/>
      <c r="TBB1" s="757"/>
      <c r="TBC1" s="757"/>
      <c r="TBD1" s="757"/>
      <c r="TBE1" s="757"/>
      <c r="TBF1" s="757"/>
      <c r="TBG1" s="757"/>
      <c r="TBH1" s="757"/>
      <c r="TBI1" s="757"/>
      <c r="TBJ1" s="757"/>
      <c r="TBK1" s="757"/>
      <c r="TBL1" s="757"/>
      <c r="TBM1" s="756"/>
      <c r="TBN1" s="757"/>
      <c r="TBO1" s="757"/>
      <c r="TBP1" s="757"/>
      <c r="TBQ1" s="757"/>
      <c r="TBR1" s="757"/>
      <c r="TBS1" s="757"/>
      <c r="TBT1" s="757"/>
      <c r="TBU1" s="757"/>
      <c r="TBV1" s="757"/>
      <c r="TBW1" s="757"/>
      <c r="TBX1" s="757"/>
      <c r="TBY1" s="757"/>
      <c r="TBZ1" s="757"/>
      <c r="TCA1" s="757"/>
      <c r="TCB1" s="757"/>
      <c r="TCC1" s="756"/>
      <c r="TCD1" s="757"/>
      <c r="TCE1" s="757"/>
      <c r="TCF1" s="757"/>
      <c r="TCG1" s="757"/>
      <c r="TCH1" s="757"/>
      <c r="TCI1" s="757"/>
      <c r="TCJ1" s="757"/>
      <c r="TCK1" s="757"/>
      <c r="TCL1" s="757"/>
      <c r="TCM1" s="757"/>
      <c r="TCN1" s="757"/>
      <c r="TCO1" s="757"/>
      <c r="TCP1" s="757"/>
      <c r="TCQ1" s="757"/>
      <c r="TCR1" s="757"/>
      <c r="TCS1" s="756"/>
      <c r="TCT1" s="757"/>
      <c r="TCU1" s="757"/>
      <c r="TCV1" s="757"/>
      <c r="TCW1" s="757"/>
      <c r="TCX1" s="757"/>
      <c r="TCY1" s="757"/>
      <c r="TCZ1" s="757"/>
      <c r="TDA1" s="757"/>
      <c r="TDB1" s="757"/>
      <c r="TDC1" s="757"/>
      <c r="TDD1" s="757"/>
      <c r="TDE1" s="757"/>
      <c r="TDF1" s="757"/>
      <c r="TDG1" s="757"/>
      <c r="TDH1" s="757"/>
      <c r="TDI1" s="756"/>
      <c r="TDJ1" s="757"/>
      <c r="TDK1" s="757"/>
      <c r="TDL1" s="757"/>
      <c r="TDM1" s="757"/>
      <c r="TDN1" s="757"/>
      <c r="TDO1" s="757"/>
      <c r="TDP1" s="757"/>
      <c r="TDQ1" s="757"/>
      <c r="TDR1" s="757"/>
      <c r="TDS1" s="757"/>
      <c r="TDT1" s="757"/>
      <c r="TDU1" s="757"/>
      <c r="TDV1" s="757"/>
      <c r="TDW1" s="757"/>
      <c r="TDX1" s="757"/>
      <c r="TDY1" s="756"/>
      <c r="TDZ1" s="757"/>
      <c r="TEA1" s="757"/>
      <c r="TEB1" s="757"/>
      <c r="TEC1" s="757"/>
      <c r="TED1" s="757"/>
      <c r="TEE1" s="757"/>
      <c r="TEF1" s="757"/>
      <c r="TEG1" s="757"/>
      <c r="TEH1" s="757"/>
      <c r="TEI1" s="757"/>
      <c r="TEJ1" s="757"/>
      <c r="TEK1" s="757"/>
      <c r="TEL1" s="757"/>
      <c r="TEM1" s="757"/>
      <c r="TEN1" s="757"/>
      <c r="TEO1" s="756"/>
      <c r="TEP1" s="757"/>
      <c r="TEQ1" s="757"/>
      <c r="TER1" s="757"/>
      <c r="TES1" s="757"/>
      <c r="TET1" s="757"/>
      <c r="TEU1" s="757"/>
      <c r="TEV1" s="757"/>
      <c r="TEW1" s="757"/>
      <c r="TEX1" s="757"/>
      <c r="TEY1" s="757"/>
      <c r="TEZ1" s="757"/>
      <c r="TFA1" s="757"/>
      <c r="TFB1" s="757"/>
      <c r="TFC1" s="757"/>
      <c r="TFD1" s="757"/>
      <c r="TFE1" s="756"/>
      <c r="TFF1" s="757"/>
      <c r="TFG1" s="757"/>
      <c r="TFH1" s="757"/>
      <c r="TFI1" s="757"/>
      <c r="TFJ1" s="757"/>
      <c r="TFK1" s="757"/>
      <c r="TFL1" s="757"/>
      <c r="TFM1" s="757"/>
      <c r="TFN1" s="757"/>
      <c r="TFO1" s="757"/>
      <c r="TFP1" s="757"/>
      <c r="TFQ1" s="757"/>
      <c r="TFR1" s="757"/>
      <c r="TFS1" s="757"/>
      <c r="TFT1" s="757"/>
      <c r="TFU1" s="756"/>
      <c r="TFV1" s="757"/>
      <c r="TFW1" s="757"/>
      <c r="TFX1" s="757"/>
      <c r="TFY1" s="757"/>
      <c r="TFZ1" s="757"/>
      <c r="TGA1" s="757"/>
      <c r="TGB1" s="757"/>
      <c r="TGC1" s="757"/>
      <c r="TGD1" s="757"/>
      <c r="TGE1" s="757"/>
      <c r="TGF1" s="757"/>
      <c r="TGG1" s="757"/>
      <c r="TGH1" s="757"/>
      <c r="TGI1" s="757"/>
      <c r="TGJ1" s="757"/>
      <c r="TGK1" s="756"/>
      <c r="TGL1" s="757"/>
      <c r="TGM1" s="757"/>
      <c r="TGN1" s="757"/>
      <c r="TGO1" s="757"/>
      <c r="TGP1" s="757"/>
      <c r="TGQ1" s="757"/>
      <c r="TGR1" s="757"/>
      <c r="TGS1" s="757"/>
      <c r="TGT1" s="757"/>
      <c r="TGU1" s="757"/>
      <c r="TGV1" s="757"/>
      <c r="TGW1" s="757"/>
      <c r="TGX1" s="757"/>
      <c r="TGY1" s="757"/>
      <c r="TGZ1" s="757"/>
      <c r="THA1" s="756"/>
      <c r="THB1" s="757"/>
      <c r="THC1" s="757"/>
      <c r="THD1" s="757"/>
      <c r="THE1" s="757"/>
      <c r="THF1" s="757"/>
      <c r="THG1" s="757"/>
      <c r="THH1" s="757"/>
      <c r="THI1" s="757"/>
      <c r="THJ1" s="757"/>
      <c r="THK1" s="757"/>
      <c r="THL1" s="757"/>
      <c r="THM1" s="757"/>
      <c r="THN1" s="757"/>
      <c r="THO1" s="757"/>
      <c r="THP1" s="757"/>
      <c r="THQ1" s="756"/>
      <c r="THR1" s="757"/>
      <c r="THS1" s="757"/>
      <c r="THT1" s="757"/>
      <c r="THU1" s="757"/>
      <c r="THV1" s="757"/>
      <c r="THW1" s="757"/>
      <c r="THX1" s="757"/>
      <c r="THY1" s="757"/>
      <c r="THZ1" s="757"/>
      <c r="TIA1" s="757"/>
      <c r="TIB1" s="757"/>
      <c r="TIC1" s="757"/>
      <c r="TID1" s="757"/>
      <c r="TIE1" s="757"/>
      <c r="TIF1" s="757"/>
      <c r="TIG1" s="756"/>
      <c r="TIH1" s="757"/>
      <c r="TII1" s="757"/>
      <c r="TIJ1" s="757"/>
      <c r="TIK1" s="757"/>
      <c r="TIL1" s="757"/>
      <c r="TIM1" s="757"/>
      <c r="TIN1" s="757"/>
      <c r="TIO1" s="757"/>
      <c r="TIP1" s="757"/>
      <c r="TIQ1" s="757"/>
      <c r="TIR1" s="757"/>
      <c r="TIS1" s="757"/>
      <c r="TIT1" s="757"/>
      <c r="TIU1" s="757"/>
      <c r="TIV1" s="757"/>
      <c r="TIW1" s="756"/>
      <c r="TIX1" s="757"/>
      <c r="TIY1" s="757"/>
      <c r="TIZ1" s="757"/>
      <c r="TJA1" s="757"/>
      <c r="TJB1" s="757"/>
      <c r="TJC1" s="757"/>
      <c r="TJD1" s="757"/>
      <c r="TJE1" s="757"/>
      <c r="TJF1" s="757"/>
      <c r="TJG1" s="757"/>
      <c r="TJH1" s="757"/>
      <c r="TJI1" s="757"/>
      <c r="TJJ1" s="757"/>
      <c r="TJK1" s="757"/>
      <c r="TJL1" s="757"/>
      <c r="TJM1" s="756"/>
      <c r="TJN1" s="757"/>
      <c r="TJO1" s="757"/>
      <c r="TJP1" s="757"/>
      <c r="TJQ1" s="757"/>
      <c r="TJR1" s="757"/>
      <c r="TJS1" s="757"/>
      <c r="TJT1" s="757"/>
      <c r="TJU1" s="757"/>
      <c r="TJV1" s="757"/>
      <c r="TJW1" s="757"/>
      <c r="TJX1" s="757"/>
      <c r="TJY1" s="757"/>
      <c r="TJZ1" s="757"/>
      <c r="TKA1" s="757"/>
      <c r="TKB1" s="757"/>
      <c r="TKC1" s="756"/>
      <c r="TKD1" s="757"/>
      <c r="TKE1" s="757"/>
      <c r="TKF1" s="757"/>
      <c r="TKG1" s="757"/>
      <c r="TKH1" s="757"/>
      <c r="TKI1" s="757"/>
      <c r="TKJ1" s="757"/>
      <c r="TKK1" s="757"/>
      <c r="TKL1" s="757"/>
      <c r="TKM1" s="757"/>
      <c r="TKN1" s="757"/>
      <c r="TKO1" s="757"/>
      <c r="TKP1" s="757"/>
      <c r="TKQ1" s="757"/>
      <c r="TKR1" s="757"/>
      <c r="TKS1" s="756"/>
      <c r="TKT1" s="757"/>
      <c r="TKU1" s="757"/>
      <c r="TKV1" s="757"/>
      <c r="TKW1" s="757"/>
      <c r="TKX1" s="757"/>
      <c r="TKY1" s="757"/>
      <c r="TKZ1" s="757"/>
      <c r="TLA1" s="757"/>
      <c r="TLB1" s="757"/>
      <c r="TLC1" s="757"/>
      <c r="TLD1" s="757"/>
      <c r="TLE1" s="757"/>
      <c r="TLF1" s="757"/>
      <c r="TLG1" s="757"/>
      <c r="TLH1" s="757"/>
      <c r="TLI1" s="756"/>
      <c r="TLJ1" s="757"/>
      <c r="TLK1" s="757"/>
      <c r="TLL1" s="757"/>
      <c r="TLM1" s="757"/>
      <c r="TLN1" s="757"/>
      <c r="TLO1" s="757"/>
      <c r="TLP1" s="757"/>
      <c r="TLQ1" s="757"/>
      <c r="TLR1" s="757"/>
      <c r="TLS1" s="757"/>
      <c r="TLT1" s="757"/>
      <c r="TLU1" s="757"/>
      <c r="TLV1" s="757"/>
      <c r="TLW1" s="757"/>
      <c r="TLX1" s="757"/>
      <c r="TLY1" s="756"/>
      <c r="TLZ1" s="757"/>
      <c r="TMA1" s="757"/>
      <c r="TMB1" s="757"/>
      <c r="TMC1" s="757"/>
      <c r="TMD1" s="757"/>
      <c r="TME1" s="757"/>
      <c r="TMF1" s="757"/>
      <c r="TMG1" s="757"/>
      <c r="TMH1" s="757"/>
      <c r="TMI1" s="757"/>
      <c r="TMJ1" s="757"/>
      <c r="TMK1" s="757"/>
      <c r="TML1" s="757"/>
      <c r="TMM1" s="757"/>
      <c r="TMN1" s="757"/>
      <c r="TMO1" s="756"/>
      <c r="TMP1" s="757"/>
      <c r="TMQ1" s="757"/>
      <c r="TMR1" s="757"/>
      <c r="TMS1" s="757"/>
      <c r="TMT1" s="757"/>
      <c r="TMU1" s="757"/>
      <c r="TMV1" s="757"/>
      <c r="TMW1" s="757"/>
      <c r="TMX1" s="757"/>
      <c r="TMY1" s="757"/>
      <c r="TMZ1" s="757"/>
      <c r="TNA1" s="757"/>
      <c r="TNB1" s="757"/>
      <c r="TNC1" s="757"/>
      <c r="TND1" s="757"/>
      <c r="TNE1" s="756"/>
      <c r="TNF1" s="757"/>
      <c r="TNG1" s="757"/>
      <c r="TNH1" s="757"/>
      <c r="TNI1" s="757"/>
      <c r="TNJ1" s="757"/>
      <c r="TNK1" s="757"/>
      <c r="TNL1" s="757"/>
      <c r="TNM1" s="757"/>
      <c r="TNN1" s="757"/>
      <c r="TNO1" s="757"/>
      <c r="TNP1" s="757"/>
      <c r="TNQ1" s="757"/>
      <c r="TNR1" s="757"/>
      <c r="TNS1" s="757"/>
      <c r="TNT1" s="757"/>
      <c r="TNU1" s="756"/>
      <c r="TNV1" s="757"/>
      <c r="TNW1" s="757"/>
      <c r="TNX1" s="757"/>
      <c r="TNY1" s="757"/>
      <c r="TNZ1" s="757"/>
      <c r="TOA1" s="757"/>
      <c r="TOB1" s="757"/>
      <c r="TOC1" s="757"/>
      <c r="TOD1" s="757"/>
      <c r="TOE1" s="757"/>
      <c r="TOF1" s="757"/>
      <c r="TOG1" s="757"/>
      <c r="TOH1" s="757"/>
      <c r="TOI1" s="757"/>
      <c r="TOJ1" s="757"/>
      <c r="TOK1" s="756"/>
      <c r="TOL1" s="757"/>
      <c r="TOM1" s="757"/>
      <c r="TON1" s="757"/>
      <c r="TOO1" s="757"/>
      <c r="TOP1" s="757"/>
      <c r="TOQ1" s="757"/>
      <c r="TOR1" s="757"/>
      <c r="TOS1" s="757"/>
      <c r="TOT1" s="757"/>
      <c r="TOU1" s="757"/>
      <c r="TOV1" s="757"/>
      <c r="TOW1" s="757"/>
      <c r="TOX1" s="757"/>
      <c r="TOY1" s="757"/>
      <c r="TOZ1" s="757"/>
      <c r="TPA1" s="756"/>
      <c r="TPB1" s="757"/>
      <c r="TPC1" s="757"/>
      <c r="TPD1" s="757"/>
      <c r="TPE1" s="757"/>
      <c r="TPF1" s="757"/>
      <c r="TPG1" s="757"/>
      <c r="TPH1" s="757"/>
      <c r="TPI1" s="757"/>
      <c r="TPJ1" s="757"/>
      <c r="TPK1" s="757"/>
      <c r="TPL1" s="757"/>
      <c r="TPM1" s="757"/>
      <c r="TPN1" s="757"/>
      <c r="TPO1" s="757"/>
      <c r="TPP1" s="757"/>
      <c r="TPQ1" s="756"/>
      <c r="TPR1" s="757"/>
      <c r="TPS1" s="757"/>
      <c r="TPT1" s="757"/>
      <c r="TPU1" s="757"/>
      <c r="TPV1" s="757"/>
      <c r="TPW1" s="757"/>
      <c r="TPX1" s="757"/>
      <c r="TPY1" s="757"/>
      <c r="TPZ1" s="757"/>
      <c r="TQA1" s="757"/>
      <c r="TQB1" s="757"/>
      <c r="TQC1" s="757"/>
      <c r="TQD1" s="757"/>
      <c r="TQE1" s="757"/>
      <c r="TQF1" s="757"/>
      <c r="TQG1" s="756"/>
      <c r="TQH1" s="757"/>
      <c r="TQI1" s="757"/>
      <c r="TQJ1" s="757"/>
      <c r="TQK1" s="757"/>
      <c r="TQL1" s="757"/>
      <c r="TQM1" s="757"/>
      <c r="TQN1" s="757"/>
      <c r="TQO1" s="757"/>
      <c r="TQP1" s="757"/>
      <c r="TQQ1" s="757"/>
      <c r="TQR1" s="757"/>
      <c r="TQS1" s="757"/>
      <c r="TQT1" s="757"/>
      <c r="TQU1" s="757"/>
      <c r="TQV1" s="757"/>
      <c r="TQW1" s="756"/>
      <c r="TQX1" s="757"/>
      <c r="TQY1" s="757"/>
      <c r="TQZ1" s="757"/>
      <c r="TRA1" s="757"/>
      <c r="TRB1" s="757"/>
      <c r="TRC1" s="757"/>
      <c r="TRD1" s="757"/>
      <c r="TRE1" s="757"/>
      <c r="TRF1" s="757"/>
      <c r="TRG1" s="757"/>
      <c r="TRH1" s="757"/>
      <c r="TRI1" s="757"/>
      <c r="TRJ1" s="757"/>
      <c r="TRK1" s="757"/>
      <c r="TRL1" s="757"/>
      <c r="TRM1" s="756"/>
      <c r="TRN1" s="757"/>
      <c r="TRO1" s="757"/>
      <c r="TRP1" s="757"/>
      <c r="TRQ1" s="757"/>
      <c r="TRR1" s="757"/>
      <c r="TRS1" s="757"/>
      <c r="TRT1" s="757"/>
      <c r="TRU1" s="757"/>
      <c r="TRV1" s="757"/>
      <c r="TRW1" s="757"/>
      <c r="TRX1" s="757"/>
      <c r="TRY1" s="757"/>
      <c r="TRZ1" s="757"/>
      <c r="TSA1" s="757"/>
      <c r="TSB1" s="757"/>
      <c r="TSC1" s="756"/>
      <c r="TSD1" s="757"/>
      <c r="TSE1" s="757"/>
      <c r="TSF1" s="757"/>
      <c r="TSG1" s="757"/>
      <c r="TSH1" s="757"/>
      <c r="TSI1" s="757"/>
      <c r="TSJ1" s="757"/>
      <c r="TSK1" s="757"/>
      <c r="TSL1" s="757"/>
      <c r="TSM1" s="757"/>
      <c r="TSN1" s="757"/>
      <c r="TSO1" s="757"/>
      <c r="TSP1" s="757"/>
      <c r="TSQ1" s="757"/>
      <c r="TSR1" s="757"/>
      <c r="TSS1" s="756"/>
      <c r="TST1" s="757"/>
      <c r="TSU1" s="757"/>
      <c r="TSV1" s="757"/>
      <c r="TSW1" s="757"/>
      <c r="TSX1" s="757"/>
      <c r="TSY1" s="757"/>
      <c r="TSZ1" s="757"/>
      <c r="TTA1" s="757"/>
      <c r="TTB1" s="757"/>
      <c r="TTC1" s="757"/>
      <c r="TTD1" s="757"/>
      <c r="TTE1" s="757"/>
      <c r="TTF1" s="757"/>
      <c r="TTG1" s="757"/>
      <c r="TTH1" s="757"/>
      <c r="TTI1" s="756"/>
      <c r="TTJ1" s="757"/>
      <c r="TTK1" s="757"/>
      <c r="TTL1" s="757"/>
      <c r="TTM1" s="757"/>
      <c r="TTN1" s="757"/>
      <c r="TTO1" s="757"/>
      <c r="TTP1" s="757"/>
      <c r="TTQ1" s="757"/>
      <c r="TTR1" s="757"/>
      <c r="TTS1" s="757"/>
      <c r="TTT1" s="757"/>
      <c r="TTU1" s="757"/>
      <c r="TTV1" s="757"/>
      <c r="TTW1" s="757"/>
      <c r="TTX1" s="757"/>
      <c r="TTY1" s="756"/>
      <c r="TTZ1" s="757"/>
      <c r="TUA1" s="757"/>
      <c r="TUB1" s="757"/>
      <c r="TUC1" s="757"/>
      <c r="TUD1" s="757"/>
      <c r="TUE1" s="757"/>
      <c r="TUF1" s="757"/>
      <c r="TUG1" s="757"/>
      <c r="TUH1" s="757"/>
      <c r="TUI1" s="757"/>
      <c r="TUJ1" s="757"/>
      <c r="TUK1" s="757"/>
      <c r="TUL1" s="757"/>
      <c r="TUM1" s="757"/>
      <c r="TUN1" s="757"/>
      <c r="TUO1" s="756"/>
      <c r="TUP1" s="757"/>
      <c r="TUQ1" s="757"/>
      <c r="TUR1" s="757"/>
      <c r="TUS1" s="757"/>
      <c r="TUT1" s="757"/>
      <c r="TUU1" s="757"/>
      <c r="TUV1" s="757"/>
      <c r="TUW1" s="757"/>
      <c r="TUX1" s="757"/>
      <c r="TUY1" s="757"/>
      <c r="TUZ1" s="757"/>
      <c r="TVA1" s="757"/>
      <c r="TVB1" s="757"/>
      <c r="TVC1" s="757"/>
      <c r="TVD1" s="757"/>
      <c r="TVE1" s="756"/>
      <c r="TVF1" s="757"/>
      <c r="TVG1" s="757"/>
      <c r="TVH1" s="757"/>
      <c r="TVI1" s="757"/>
      <c r="TVJ1" s="757"/>
      <c r="TVK1" s="757"/>
      <c r="TVL1" s="757"/>
      <c r="TVM1" s="757"/>
      <c r="TVN1" s="757"/>
      <c r="TVO1" s="757"/>
      <c r="TVP1" s="757"/>
      <c r="TVQ1" s="757"/>
      <c r="TVR1" s="757"/>
      <c r="TVS1" s="757"/>
      <c r="TVT1" s="757"/>
      <c r="TVU1" s="756"/>
      <c r="TVV1" s="757"/>
      <c r="TVW1" s="757"/>
      <c r="TVX1" s="757"/>
      <c r="TVY1" s="757"/>
      <c r="TVZ1" s="757"/>
      <c r="TWA1" s="757"/>
      <c r="TWB1" s="757"/>
      <c r="TWC1" s="757"/>
      <c r="TWD1" s="757"/>
      <c r="TWE1" s="757"/>
      <c r="TWF1" s="757"/>
      <c r="TWG1" s="757"/>
      <c r="TWH1" s="757"/>
      <c r="TWI1" s="757"/>
      <c r="TWJ1" s="757"/>
      <c r="TWK1" s="756"/>
      <c r="TWL1" s="757"/>
      <c r="TWM1" s="757"/>
      <c r="TWN1" s="757"/>
      <c r="TWO1" s="757"/>
      <c r="TWP1" s="757"/>
      <c r="TWQ1" s="757"/>
      <c r="TWR1" s="757"/>
      <c r="TWS1" s="757"/>
      <c r="TWT1" s="757"/>
      <c r="TWU1" s="757"/>
      <c r="TWV1" s="757"/>
      <c r="TWW1" s="757"/>
      <c r="TWX1" s="757"/>
      <c r="TWY1" s="757"/>
      <c r="TWZ1" s="757"/>
      <c r="TXA1" s="756"/>
      <c r="TXB1" s="757"/>
      <c r="TXC1" s="757"/>
      <c r="TXD1" s="757"/>
      <c r="TXE1" s="757"/>
      <c r="TXF1" s="757"/>
      <c r="TXG1" s="757"/>
      <c r="TXH1" s="757"/>
      <c r="TXI1" s="757"/>
      <c r="TXJ1" s="757"/>
      <c r="TXK1" s="757"/>
      <c r="TXL1" s="757"/>
      <c r="TXM1" s="757"/>
      <c r="TXN1" s="757"/>
      <c r="TXO1" s="757"/>
      <c r="TXP1" s="757"/>
      <c r="TXQ1" s="756"/>
      <c r="TXR1" s="757"/>
      <c r="TXS1" s="757"/>
      <c r="TXT1" s="757"/>
      <c r="TXU1" s="757"/>
      <c r="TXV1" s="757"/>
      <c r="TXW1" s="757"/>
      <c r="TXX1" s="757"/>
      <c r="TXY1" s="757"/>
      <c r="TXZ1" s="757"/>
      <c r="TYA1" s="757"/>
      <c r="TYB1" s="757"/>
      <c r="TYC1" s="757"/>
      <c r="TYD1" s="757"/>
      <c r="TYE1" s="757"/>
      <c r="TYF1" s="757"/>
      <c r="TYG1" s="756"/>
      <c r="TYH1" s="757"/>
      <c r="TYI1" s="757"/>
      <c r="TYJ1" s="757"/>
      <c r="TYK1" s="757"/>
      <c r="TYL1" s="757"/>
      <c r="TYM1" s="757"/>
      <c r="TYN1" s="757"/>
      <c r="TYO1" s="757"/>
      <c r="TYP1" s="757"/>
      <c r="TYQ1" s="757"/>
      <c r="TYR1" s="757"/>
      <c r="TYS1" s="757"/>
      <c r="TYT1" s="757"/>
      <c r="TYU1" s="757"/>
      <c r="TYV1" s="757"/>
      <c r="TYW1" s="756"/>
      <c r="TYX1" s="757"/>
      <c r="TYY1" s="757"/>
      <c r="TYZ1" s="757"/>
      <c r="TZA1" s="757"/>
      <c r="TZB1" s="757"/>
      <c r="TZC1" s="757"/>
      <c r="TZD1" s="757"/>
      <c r="TZE1" s="757"/>
      <c r="TZF1" s="757"/>
      <c r="TZG1" s="757"/>
      <c r="TZH1" s="757"/>
      <c r="TZI1" s="757"/>
      <c r="TZJ1" s="757"/>
      <c r="TZK1" s="757"/>
      <c r="TZL1" s="757"/>
      <c r="TZM1" s="756"/>
      <c r="TZN1" s="757"/>
      <c r="TZO1" s="757"/>
      <c r="TZP1" s="757"/>
      <c r="TZQ1" s="757"/>
      <c r="TZR1" s="757"/>
      <c r="TZS1" s="757"/>
      <c r="TZT1" s="757"/>
      <c r="TZU1" s="757"/>
      <c r="TZV1" s="757"/>
      <c r="TZW1" s="757"/>
      <c r="TZX1" s="757"/>
      <c r="TZY1" s="757"/>
      <c r="TZZ1" s="757"/>
      <c r="UAA1" s="757"/>
      <c r="UAB1" s="757"/>
      <c r="UAC1" s="756"/>
      <c r="UAD1" s="757"/>
      <c r="UAE1" s="757"/>
      <c r="UAF1" s="757"/>
      <c r="UAG1" s="757"/>
      <c r="UAH1" s="757"/>
      <c r="UAI1" s="757"/>
      <c r="UAJ1" s="757"/>
      <c r="UAK1" s="757"/>
      <c r="UAL1" s="757"/>
      <c r="UAM1" s="757"/>
      <c r="UAN1" s="757"/>
      <c r="UAO1" s="757"/>
      <c r="UAP1" s="757"/>
      <c r="UAQ1" s="757"/>
      <c r="UAR1" s="757"/>
      <c r="UAS1" s="756"/>
      <c r="UAT1" s="757"/>
      <c r="UAU1" s="757"/>
      <c r="UAV1" s="757"/>
      <c r="UAW1" s="757"/>
      <c r="UAX1" s="757"/>
      <c r="UAY1" s="757"/>
      <c r="UAZ1" s="757"/>
      <c r="UBA1" s="757"/>
      <c r="UBB1" s="757"/>
      <c r="UBC1" s="757"/>
      <c r="UBD1" s="757"/>
      <c r="UBE1" s="757"/>
      <c r="UBF1" s="757"/>
      <c r="UBG1" s="757"/>
      <c r="UBH1" s="757"/>
      <c r="UBI1" s="756"/>
      <c r="UBJ1" s="757"/>
      <c r="UBK1" s="757"/>
      <c r="UBL1" s="757"/>
      <c r="UBM1" s="757"/>
      <c r="UBN1" s="757"/>
      <c r="UBO1" s="757"/>
      <c r="UBP1" s="757"/>
      <c r="UBQ1" s="757"/>
      <c r="UBR1" s="757"/>
      <c r="UBS1" s="757"/>
      <c r="UBT1" s="757"/>
      <c r="UBU1" s="757"/>
      <c r="UBV1" s="757"/>
      <c r="UBW1" s="757"/>
      <c r="UBX1" s="757"/>
      <c r="UBY1" s="756"/>
      <c r="UBZ1" s="757"/>
      <c r="UCA1" s="757"/>
      <c r="UCB1" s="757"/>
      <c r="UCC1" s="757"/>
      <c r="UCD1" s="757"/>
      <c r="UCE1" s="757"/>
      <c r="UCF1" s="757"/>
      <c r="UCG1" s="757"/>
      <c r="UCH1" s="757"/>
      <c r="UCI1" s="757"/>
      <c r="UCJ1" s="757"/>
      <c r="UCK1" s="757"/>
      <c r="UCL1" s="757"/>
      <c r="UCM1" s="757"/>
      <c r="UCN1" s="757"/>
      <c r="UCO1" s="756"/>
      <c r="UCP1" s="757"/>
      <c r="UCQ1" s="757"/>
      <c r="UCR1" s="757"/>
      <c r="UCS1" s="757"/>
      <c r="UCT1" s="757"/>
      <c r="UCU1" s="757"/>
      <c r="UCV1" s="757"/>
      <c r="UCW1" s="757"/>
      <c r="UCX1" s="757"/>
      <c r="UCY1" s="757"/>
      <c r="UCZ1" s="757"/>
      <c r="UDA1" s="757"/>
      <c r="UDB1" s="757"/>
      <c r="UDC1" s="757"/>
      <c r="UDD1" s="757"/>
      <c r="UDE1" s="756"/>
      <c r="UDF1" s="757"/>
      <c r="UDG1" s="757"/>
      <c r="UDH1" s="757"/>
      <c r="UDI1" s="757"/>
      <c r="UDJ1" s="757"/>
      <c r="UDK1" s="757"/>
      <c r="UDL1" s="757"/>
      <c r="UDM1" s="757"/>
      <c r="UDN1" s="757"/>
      <c r="UDO1" s="757"/>
      <c r="UDP1" s="757"/>
      <c r="UDQ1" s="757"/>
      <c r="UDR1" s="757"/>
      <c r="UDS1" s="757"/>
      <c r="UDT1" s="757"/>
      <c r="UDU1" s="756"/>
      <c r="UDV1" s="757"/>
      <c r="UDW1" s="757"/>
      <c r="UDX1" s="757"/>
      <c r="UDY1" s="757"/>
      <c r="UDZ1" s="757"/>
      <c r="UEA1" s="757"/>
      <c r="UEB1" s="757"/>
      <c r="UEC1" s="757"/>
      <c r="UED1" s="757"/>
      <c r="UEE1" s="757"/>
      <c r="UEF1" s="757"/>
      <c r="UEG1" s="757"/>
      <c r="UEH1" s="757"/>
      <c r="UEI1" s="757"/>
      <c r="UEJ1" s="757"/>
      <c r="UEK1" s="756"/>
      <c r="UEL1" s="757"/>
      <c r="UEM1" s="757"/>
      <c r="UEN1" s="757"/>
      <c r="UEO1" s="757"/>
      <c r="UEP1" s="757"/>
      <c r="UEQ1" s="757"/>
      <c r="UER1" s="757"/>
      <c r="UES1" s="757"/>
      <c r="UET1" s="757"/>
      <c r="UEU1" s="757"/>
      <c r="UEV1" s="757"/>
      <c r="UEW1" s="757"/>
      <c r="UEX1" s="757"/>
      <c r="UEY1" s="757"/>
      <c r="UEZ1" s="757"/>
      <c r="UFA1" s="756"/>
      <c r="UFB1" s="757"/>
      <c r="UFC1" s="757"/>
      <c r="UFD1" s="757"/>
      <c r="UFE1" s="757"/>
      <c r="UFF1" s="757"/>
      <c r="UFG1" s="757"/>
      <c r="UFH1" s="757"/>
      <c r="UFI1" s="757"/>
      <c r="UFJ1" s="757"/>
      <c r="UFK1" s="757"/>
      <c r="UFL1" s="757"/>
      <c r="UFM1" s="757"/>
      <c r="UFN1" s="757"/>
      <c r="UFO1" s="757"/>
      <c r="UFP1" s="757"/>
      <c r="UFQ1" s="756"/>
      <c r="UFR1" s="757"/>
      <c r="UFS1" s="757"/>
      <c r="UFT1" s="757"/>
      <c r="UFU1" s="757"/>
      <c r="UFV1" s="757"/>
      <c r="UFW1" s="757"/>
      <c r="UFX1" s="757"/>
      <c r="UFY1" s="757"/>
      <c r="UFZ1" s="757"/>
      <c r="UGA1" s="757"/>
      <c r="UGB1" s="757"/>
      <c r="UGC1" s="757"/>
      <c r="UGD1" s="757"/>
      <c r="UGE1" s="757"/>
      <c r="UGF1" s="757"/>
      <c r="UGG1" s="756"/>
      <c r="UGH1" s="757"/>
      <c r="UGI1" s="757"/>
      <c r="UGJ1" s="757"/>
      <c r="UGK1" s="757"/>
      <c r="UGL1" s="757"/>
      <c r="UGM1" s="757"/>
      <c r="UGN1" s="757"/>
      <c r="UGO1" s="757"/>
      <c r="UGP1" s="757"/>
      <c r="UGQ1" s="757"/>
      <c r="UGR1" s="757"/>
      <c r="UGS1" s="757"/>
      <c r="UGT1" s="757"/>
      <c r="UGU1" s="757"/>
      <c r="UGV1" s="757"/>
      <c r="UGW1" s="756"/>
      <c r="UGX1" s="757"/>
      <c r="UGY1" s="757"/>
      <c r="UGZ1" s="757"/>
      <c r="UHA1" s="757"/>
      <c r="UHB1" s="757"/>
      <c r="UHC1" s="757"/>
      <c r="UHD1" s="757"/>
      <c r="UHE1" s="757"/>
      <c r="UHF1" s="757"/>
      <c r="UHG1" s="757"/>
      <c r="UHH1" s="757"/>
      <c r="UHI1" s="757"/>
      <c r="UHJ1" s="757"/>
      <c r="UHK1" s="757"/>
      <c r="UHL1" s="757"/>
      <c r="UHM1" s="756"/>
      <c r="UHN1" s="757"/>
      <c r="UHO1" s="757"/>
      <c r="UHP1" s="757"/>
      <c r="UHQ1" s="757"/>
      <c r="UHR1" s="757"/>
      <c r="UHS1" s="757"/>
      <c r="UHT1" s="757"/>
      <c r="UHU1" s="757"/>
      <c r="UHV1" s="757"/>
      <c r="UHW1" s="757"/>
      <c r="UHX1" s="757"/>
      <c r="UHY1" s="757"/>
      <c r="UHZ1" s="757"/>
      <c r="UIA1" s="757"/>
      <c r="UIB1" s="757"/>
      <c r="UIC1" s="756"/>
      <c r="UID1" s="757"/>
      <c r="UIE1" s="757"/>
      <c r="UIF1" s="757"/>
      <c r="UIG1" s="757"/>
      <c r="UIH1" s="757"/>
      <c r="UII1" s="757"/>
      <c r="UIJ1" s="757"/>
      <c r="UIK1" s="757"/>
      <c r="UIL1" s="757"/>
      <c r="UIM1" s="757"/>
      <c r="UIN1" s="757"/>
      <c r="UIO1" s="757"/>
      <c r="UIP1" s="757"/>
      <c r="UIQ1" s="757"/>
      <c r="UIR1" s="757"/>
      <c r="UIS1" s="756"/>
      <c r="UIT1" s="757"/>
      <c r="UIU1" s="757"/>
      <c r="UIV1" s="757"/>
      <c r="UIW1" s="757"/>
      <c r="UIX1" s="757"/>
      <c r="UIY1" s="757"/>
      <c r="UIZ1" s="757"/>
      <c r="UJA1" s="757"/>
      <c r="UJB1" s="757"/>
      <c r="UJC1" s="757"/>
      <c r="UJD1" s="757"/>
      <c r="UJE1" s="757"/>
      <c r="UJF1" s="757"/>
      <c r="UJG1" s="757"/>
      <c r="UJH1" s="757"/>
      <c r="UJI1" s="756"/>
      <c r="UJJ1" s="757"/>
      <c r="UJK1" s="757"/>
      <c r="UJL1" s="757"/>
      <c r="UJM1" s="757"/>
      <c r="UJN1" s="757"/>
      <c r="UJO1" s="757"/>
      <c r="UJP1" s="757"/>
      <c r="UJQ1" s="757"/>
      <c r="UJR1" s="757"/>
      <c r="UJS1" s="757"/>
      <c r="UJT1" s="757"/>
      <c r="UJU1" s="757"/>
      <c r="UJV1" s="757"/>
      <c r="UJW1" s="757"/>
      <c r="UJX1" s="757"/>
      <c r="UJY1" s="756"/>
      <c r="UJZ1" s="757"/>
      <c r="UKA1" s="757"/>
      <c r="UKB1" s="757"/>
      <c r="UKC1" s="757"/>
      <c r="UKD1" s="757"/>
      <c r="UKE1" s="757"/>
      <c r="UKF1" s="757"/>
      <c r="UKG1" s="757"/>
      <c r="UKH1" s="757"/>
      <c r="UKI1" s="757"/>
      <c r="UKJ1" s="757"/>
      <c r="UKK1" s="757"/>
      <c r="UKL1" s="757"/>
      <c r="UKM1" s="757"/>
      <c r="UKN1" s="757"/>
      <c r="UKO1" s="756"/>
      <c r="UKP1" s="757"/>
      <c r="UKQ1" s="757"/>
      <c r="UKR1" s="757"/>
      <c r="UKS1" s="757"/>
      <c r="UKT1" s="757"/>
      <c r="UKU1" s="757"/>
      <c r="UKV1" s="757"/>
      <c r="UKW1" s="757"/>
      <c r="UKX1" s="757"/>
      <c r="UKY1" s="757"/>
      <c r="UKZ1" s="757"/>
      <c r="ULA1" s="757"/>
      <c r="ULB1" s="757"/>
      <c r="ULC1" s="757"/>
      <c r="ULD1" s="757"/>
      <c r="ULE1" s="756"/>
      <c r="ULF1" s="757"/>
      <c r="ULG1" s="757"/>
      <c r="ULH1" s="757"/>
      <c r="ULI1" s="757"/>
      <c r="ULJ1" s="757"/>
      <c r="ULK1" s="757"/>
      <c r="ULL1" s="757"/>
      <c r="ULM1" s="757"/>
      <c r="ULN1" s="757"/>
      <c r="ULO1" s="757"/>
      <c r="ULP1" s="757"/>
      <c r="ULQ1" s="757"/>
      <c r="ULR1" s="757"/>
      <c r="ULS1" s="757"/>
      <c r="ULT1" s="757"/>
      <c r="ULU1" s="756"/>
      <c r="ULV1" s="757"/>
      <c r="ULW1" s="757"/>
      <c r="ULX1" s="757"/>
      <c r="ULY1" s="757"/>
      <c r="ULZ1" s="757"/>
      <c r="UMA1" s="757"/>
      <c r="UMB1" s="757"/>
      <c r="UMC1" s="757"/>
      <c r="UMD1" s="757"/>
      <c r="UME1" s="757"/>
      <c r="UMF1" s="757"/>
      <c r="UMG1" s="757"/>
      <c r="UMH1" s="757"/>
      <c r="UMI1" s="757"/>
      <c r="UMJ1" s="757"/>
      <c r="UMK1" s="756"/>
      <c r="UML1" s="757"/>
      <c r="UMM1" s="757"/>
      <c r="UMN1" s="757"/>
      <c r="UMO1" s="757"/>
      <c r="UMP1" s="757"/>
      <c r="UMQ1" s="757"/>
      <c r="UMR1" s="757"/>
      <c r="UMS1" s="757"/>
      <c r="UMT1" s="757"/>
      <c r="UMU1" s="757"/>
      <c r="UMV1" s="757"/>
      <c r="UMW1" s="757"/>
      <c r="UMX1" s="757"/>
      <c r="UMY1" s="757"/>
      <c r="UMZ1" s="757"/>
      <c r="UNA1" s="756"/>
      <c r="UNB1" s="757"/>
      <c r="UNC1" s="757"/>
      <c r="UND1" s="757"/>
      <c r="UNE1" s="757"/>
      <c r="UNF1" s="757"/>
      <c r="UNG1" s="757"/>
      <c r="UNH1" s="757"/>
      <c r="UNI1" s="757"/>
      <c r="UNJ1" s="757"/>
      <c r="UNK1" s="757"/>
      <c r="UNL1" s="757"/>
      <c r="UNM1" s="757"/>
      <c r="UNN1" s="757"/>
      <c r="UNO1" s="757"/>
      <c r="UNP1" s="757"/>
      <c r="UNQ1" s="756"/>
      <c r="UNR1" s="757"/>
      <c r="UNS1" s="757"/>
      <c r="UNT1" s="757"/>
      <c r="UNU1" s="757"/>
      <c r="UNV1" s="757"/>
      <c r="UNW1" s="757"/>
      <c r="UNX1" s="757"/>
      <c r="UNY1" s="757"/>
      <c r="UNZ1" s="757"/>
      <c r="UOA1" s="757"/>
      <c r="UOB1" s="757"/>
      <c r="UOC1" s="757"/>
      <c r="UOD1" s="757"/>
      <c r="UOE1" s="757"/>
      <c r="UOF1" s="757"/>
      <c r="UOG1" s="756"/>
      <c r="UOH1" s="757"/>
      <c r="UOI1" s="757"/>
      <c r="UOJ1" s="757"/>
      <c r="UOK1" s="757"/>
      <c r="UOL1" s="757"/>
      <c r="UOM1" s="757"/>
      <c r="UON1" s="757"/>
      <c r="UOO1" s="757"/>
      <c r="UOP1" s="757"/>
      <c r="UOQ1" s="757"/>
      <c r="UOR1" s="757"/>
      <c r="UOS1" s="757"/>
      <c r="UOT1" s="757"/>
      <c r="UOU1" s="757"/>
      <c r="UOV1" s="757"/>
      <c r="UOW1" s="756"/>
      <c r="UOX1" s="757"/>
      <c r="UOY1" s="757"/>
      <c r="UOZ1" s="757"/>
      <c r="UPA1" s="757"/>
      <c r="UPB1" s="757"/>
      <c r="UPC1" s="757"/>
      <c r="UPD1" s="757"/>
      <c r="UPE1" s="757"/>
      <c r="UPF1" s="757"/>
      <c r="UPG1" s="757"/>
      <c r="UPH1" s="757"/>
      <c r="UPI1" s="757"/>
      <c r="UPJ1" s="757"/>
      <c r="UPK1" s="757"/>
      <c r="UPL1" s="757"/>
      <c r="UPM1" s="756"/>
      <c r="UPN1" s="757"/>
      <c r="UPO1" s="757"/>
      <c r="UPP1" s="757"/>
      <c r="UPQ1" s="757"/>
      <c r="UPR1" s="757"/>
      <c r="UPS1" s="757"/>
      <c r="UPT1" s="757"/>
      <c r="UPU1" s="757"/>
      <c r="UPV1" s="757"/>
      <c r="UPW1" s="757"/>
      <c r="UPX1" s="757"/>
      <c r="UPY1" s="757"/>
      <c r="UPZ1" s="757"/>
      <c r="UQA1" s="757"/>
      <c r="UQB1" s="757"/>
      <c r="UQC1" s="756"/>
      <c r="UQD1" s="757"/>
      <c r="UQE1" s="757"/>
      <c r="UQF1" s="757"/>
      <c r="UQG1" s="757"/>
      <c r="UQH1" s="757"/>
      <c r="UQI1" s="757"/>
      <c r="UQJ1" s="757"/>
      <c r="UQK1" s="757"/>
      <c r="UQL1" s="757"/>
      <c r="UQM1" s="757"/>
      <c r="UQN1" s="757"/>
      <c r="UQO1" s="757"/>
      <c r="UQP1" s="757"/>
      <c r="UQQ1" s="757"/>
      <c r="UQR1" s="757"/>
      <c r="UQS1" s="756"/>
      <c r="UQT1" s="757"/>
      <c r="UQU1" s="757"/>
      <c r="UQV1" s="757"/>
      <c r="UQW1" s="757"/>
      <c r="UQX1" s="757"/>
      <c r="UQY1" s="757"/>
      <c r="UQZ1" s="757"/>
      <c r="URA1" s="757"/>
      <c r="URB1" s="757"/>
      <c r="URC1" s="757"/>
      <c r="URD1" s="757"/>
      <c r="URE1" s="757"/>
      <c r="URF1" s="757"/>
      <c r="URG1" s="757"/>
      <c r="URH1" s="757"/>
      <c r="URI1" s="756"/>
      <c r="URJ1" s="757"/>
      <c r="URK1" s="757"/>
      <c r="URL1" s="757"/>
      <c r="URM1" s="757"/>
      <c r="URN1" s="757"/>
      <c r="URO1" s="757"/>
      <c r="URP1" s="757"/>
      <c r="URQ1" s="757"/>
      <c r="URR1" s="757"/>
      <c r="URS1" s="757"/>
      <c r="URT1" s="757"/>
      <c r="URU1" s="757"/>
      <c r="URV1" s="757"/>
      <c r="URW1" s="757"/>
      <c r="URX1" s="757"/>
      <c r="URY1" s="756"/>
      <c r="URZ1" s="757"/>
      <c r="USA1" s="757"/>
      <c r="USB1" s="757"/>
      <c r="USC1" s="757"/>
      <c r="USD1" s="757"/>
      <c r="USE1" s="757"/>
      <c r="USF1" s="757"/>
      <c r="USG1" s="757"/>
      <c r="USH1" s="757"/>
      <c r="USI1" s="757"/>
      <c r="USJ1" s="757"/>
      <c r="USK1" s="757"/>
      <c r="USL1" s="757"/>
      <c r="USM1" s="757"/>
      <c r="USN1" s="757"/>
      <c r="USO1" s="756"/>
      <c r="USP1" s="757"/>
      <c r="USQ1" s="757"/>
      <c r="USR1" s="757"/>
      <c r="USS1" s="757"/>
      <c r="UST1" s="757"/>
      <c r="USU1" s="757"/>
      <c r="USV1" s="757"/>
      <c r="USW1" s="757"/>
      <c r="USX1" s="757"/>
      <c r="USY1" s="757"/>
      <c r="USZ1" s="757"/>
      <c r="UTA1" s="757"/>
      <c r="UTB1" s="757"/>
      <c r="UTC1" s="757"/>
      <c r="UTD1" s="757"/>
      <c r="UTE1" s="756"/>
      <c r="UTF1" s="757"/>
      <c r="UTG1" s="757"/>
      <c r="UTH1" s="757"/>
      <c r="UTI1" s="757"/>
      <c r="UTJ1" s="757"/>
      <c r="UTK1" s="757"/>
      <c r="UTL1" s="757"/>
      <c r="UTM1" s="757"/>
      <c r="UTN1" s="757"/>
      <c r="UTO1" s="757"/>
      <c r="UTP1" s="757"/>
      <c r="UTQ1" s="757"/>
      <c r="UTR1" s="757"/>
      <c r="UTS1" s="757"/>
      <c r="UTT1" s="757"/>
      <c r="UTU1" s="756"/>
      <c r="UTV1" s="757"/>
      <c r="UTW1" s="757"/>
      <c r="UTX1" s="757"/>
      <c r="UTY1" s="757"/>
      <c r="UTZ1" s="757"/>
      <c r="UUA1" s="757"/>
      <c r="UUB1" s="757"/>
      <c r="UUC1" s="757"/>
      <c r="UUD1" s="757"/>
      <c r="UUE1" s="757"/>
      <c r="UUF1" s="757"/>
      <c r="UUG1" s="757"/>
      <c r="UUH1" s="757"/>
      <c r="UUI1" s="757"/>
      <c r="UUJ1" s="757"/>
      <c r="UUK1" s="756"/>
      <c r="UUL1" s="757"/>
      <c r="UUM1" s="757"/>
      <c r="UUN1" s="757"/>
      <c r="UUO1" s="757"/>
      <c r="UUP1" s="757"/>
      <c r="UUQ1" s="757"/>
      <c r="UUR1" s="757"/>
      <c r="UUS1" s="757"/>
      <c r="UUT1" s="757"/>
      <c r="UUU1" s="757"/>
      <c r="UUV1" s="757"/>
      <c r="UUW1" s="757"/>
      <c r="UUX1" s="757"/>
      <c r="UUY1" s="757"/>
      <c r="UUZ1" s="757"/>
      <c r="UVA1" s="756"/>
      <c r="UVB1" s="757"/>
      <c r="UVC1" s="757"/>
      <c r="UVD1" s="757"/>
      <c r="UVE1" s="757"/>
      <c r="UVF1" s="757"/>
      <c r="UVG1" s="757"/>
      <c r="UVH1" s="757"/>
      <c r="UVI1" s="757"/>
      <c r="UVJ1" s="757"/>
      <c r="UVK1" s="757"/>
      <c r="UVL1" s="757"/>
      <c r="UVM1" s="757"/>
      <c r="UVN1" s="757"/>
      <c r="UVO1" s="757"/>
      <c r="UVP1" s="757"/>
      <c r="UVQ1" s="756"/>
      <c r="UVR1" s="757"/>
      <c r="UVS1" s="757"/>
      <c r="UVT1" s="757"/>
      <c r="UVU1" s="757"/>
      <c r="UVV1" s="757"/>
      <c r="UVW1" s="757"/>
      <c r="UVX1" s="757"/>
      <c r="UVY1" s="757"/>
      <c r="UVZ1" s="757"/>
      <c r="UWA1" s="757"/>
      <c r="UWB1" s="757"/>
      <c r="UWC1" s="757"/>
      <c r="UWD1" s="757"/>
      <c r="UWE1" s="757"/>
      <c r="UWF1" s="757"/>
      <c r="UWG1" s="756"/>
      <c r="UWH1" s="757"/>
      <c r="UWI1" s="757"/>
      <c r="UWJ1" s="757"/>
      <c r="UWK1" s="757"/>
      <c r="UWL1" s="757"/>
      <c r="UWM1" s="757"/>
      <c r="UWN1" s="757"/>
      <c r="UWO1" s="757"/>
      <c r="UWP1" s="757"/>
      <c r="UWQ1" s="757"/>
      <c r="UWR1" s="757"/>
      <c r="UWS1" s="757"/>
      <c r="UWT1" s="757"/>
      <c r="UWU1" s="757"/>
      <c r="UWV1" s="757"/>
      <c r="UWW1" s="756"/>
      <c r="UWX1" s="757"/>
      <c r="UWY1" s="757"/>
      <c r="UWZ1" s="757"/>
      <c r="UXA1" s="757"/>
      <c r="UXB1" s="757"/>
      <c r="UXC1" s="757"/>
      <c r="UXD1" s="757"/>
      <c r="UXE1" s="757"/>
      <c r="UXF1" s="757"/>
      <c r="UXG1" s="757"/>
      <c r="UXH1" s="757"/>
      <c r="UXI1" s="757"/>
      <c r="UXJ1" s="757"/>
      <c r="UXK1" s="757"/>
      <c r="UXL1" s="757"/>
      <c r="UXM1" s="756"/>
      <c r="UXN1" s="757"/>
      <c r="UXO1" s="757"/>
      <c r="UXP1" s="757"/>
      <c r="UXQ1" s="757"/>
      <c r="UXR1" s="757"/>
      <c r="UXS1" s="757"/>
      <c r="UXT1" s="757"/>
      <c r="UXU1" s="757"/>
      <c r="UXV1" s="757"/>
      <c r="UXW1" s="757"/>
      <c r="UXX1" s="757"/>
      <c r="UXY1" s="757"/>
      <c r="UXZ1" s="757"/>
      <c r="UYA1" s="757"/>
      <c r="UYB1" s="757"/>
      <c r="UYC1" s="756"/>
      <c r="UYD1" s="757"/>
      <c r="UYE1" s="757"/>
      <c r="UYF1" s="757"/>
      <c r="UYG1" s="757"/>
      <c r="UYH1" s="757"/>
      <c r="UYI1" s="757"/>
      <c r="UYJ1" s="757"/>
      <c r="UYK1" s="757"/>
      <c r="UYL1" s="757"/>
      <c r="UYM1" s="757"/>
      <c r="UYN1" s="757"/>
      <c r="UYO1" s="757"/>
      <c r="UYP1" s="757"/>
      <c r="UYQ1" s="757"/>
      <c r="UYR1" s="757"/>
      <c r="UYS1" s="756"/>
      <c r="UYT1" s="757"/>
      <c r="UYU1" s="757"/>
      <c r="UYV1" s="757"/>
      <c r="UYW1" s="757"/>
      <c r="UYX1" s="757"/>
      <c r="UYY1" s="757"/>
      <c r="UYZ1" s="757"/>
      <c r="UZA1" s="757"/>
      <c r="UZB1" s="757"/>
      <c r="UZC1" s="757"/>
      <c r="UZD1" s="757"/>
      <c r="UZE1" s="757"/>
      <c r="UZF1" s="757"/>
      <c r="UZG1" s="757"/>
      <c r="UZH1" s="757"/>
      <c r="UZI1" s="756"/>
      <c r="UZJ1" s="757"/>
      <c r="UZK1" s="757"/>
      <c r="UZL1" s="757"/>
      <c r="UZM1" s="757"/>
      <c r="UZN1" s="757"/>
      <c r="UZO1" s="757"/>
      <c r="UZP1" s="757"/>
      <c r="UZQ1" s="757"/>
      <c r="UZR1" s="757"/>
      <c r="UZS1" s="757"/>
      <c r="UZT1" s="757"/>
      <c r="UZU1" s="757"/>
      <c r="UZV1" s="757"/>
      <c r="UZW1" s="757"/>
      <c r="UZX1" s="757"/>
      <c r="UZY1" s="756"/>
      <c r="UZZ1" s="757"/>
      <c r="VAA1" s="757"/>
      <c r="VAB1" s="757"/>
      <c r="VAC1" s="757"/>
      <c r="VAD1" s="757"/>
      <c r="VAE1" s="757"/>
      <c r="VAF1" s="757"/>
      <c r="VAG1" s="757"/>
      <c r="VAH1" s="757"/>
      <c r="VAI1" s="757"/>
      <c r="VAJ1" s="757"/>
      <c r="VAK1" s="757"/>
      <c r="VAL1" s="757"/>
      <c r="VAM1" s="757"/>
      <c r="VAN1" s="757"/>
      <c r="VAO1" s="756"/>
      <c r="VAP1" s="757"/>
      <c r="VAQ1" s="757"/>
      <c r="VAR1" s="757"/>
      <c r="VAS1" s="757"/>
      <c r="VAT1" s="757"/>
      <c r="VAU1" s="757"/>
      <c r="VAV1" s="757"/>
      <c r="VAW1" s="757"/>
      <c r="VAX1" s="757"/>
      <c r="VAY1" s="757"/>
      <c r="VAZ1" s="757"/>
      <c r="VBA1" s="757"/>
      <c r="VBB1" s="757"/>
      <c r="VBC1" s="757"/>
      <c r="VBD1" s="757"/>
      <c r="VBE1" s="756"/>
      <c r="VBF1" s="757"/>
      <c r="VBG1" s="757"/>
      <c r="VBH1" s="757"/>
      <c r="VBI1" s="757"/>
      <c r="VBJ1" s="757"/>
      <c r="VBK1" s="757"/>
      <c r="VBL1" s="757"/>
      <c r="VBM1" s="757"/>
      <c r="VBN1" s="757"/>
      <c r="VBO1" s="757"/>
      <c r="VBP1" s="757"/>
      <c r="VBQ1" s="757"/>
      <c r="VBR1" s="757"/>
      <c r="VBS1" s="757"/>
      <c r="VBT1" s="757"/>
      <c r="VBU1" s="756"/>
      <c r="VBV1" s="757"/>
      <c r="VBW1" s="757"/>
      <c r="VBX1" s="757"/>
      <c r="VBY1" s="757"/>
      <c r="VBZ1" s="757"/>
      <c r="VCA1" s="757"/>
      <c r="VCB1" s="757"/>
      <c r="VCC1" s="757"/>
      <c r="VCD1" s="757"/>
      <c r="VCE1" s="757"/>
      <c r="VCF1" s="757"/>
      <c r="VCG1" s="757"/>
      <c r="VCH1" s="757"/>
      <c r="VCI1" s="757"/>
      <c r="VCJ1" s="757"/>
      <c r="VCK1" s="756"/>
      <c r="VCL1" s="757"/>
      <c r="VCM1" s="757"/>
      <c r="VCN1" s="757"/>
      <c r="VCO1" s="757"/>
      <c r="VCP1" s="757"/>
      <c r="VCQ1" s="757"/>
      <c r="VCR1" s="757"/>
      <c r="VCS1" s="757"/>
      <c r="VCT1" s="757"/>
      <c r="VCU1" s="757"/>
      <c r="VCV1" s="757"/>
      <c r="VCW1" s="757"/>
      <c r="VCX1" s="757"/>
      <c r="VCY1" s="757"/>
      <c r="VCZ1" s="757"/>
      <c r="VDA1" s="756"/>
      <c r="VDB1" s="757"/>
      <c r="VDC1" s="757"/>
      <c r="VDD1" s="757"/>
      <c r="VDE1" s="757"/>
      <c r="VDF1" s="757"/>
      <c r="VDG1" s="757"/>
      <c r="VDH1" s="757"/>
      <c r="VDI1" s="757"/>
      <c r="VDJ1" s="757"/>
      <c r="VDK1" s="757"/>
      <c r="VDL1" s="757"/>
      <c r="VDM1" s="757"/>
      <c r="VDN1" s="757"/>
      <c r="VDO1" s="757"/>
      <c r="VDP1" s="757"/>
      <c r="VDQ1" s="756"/>
      <c r="VDR1" s="757"/>
      <c r="VDS1" s="757"/>
      <c r="VDT1" s="757"/>
      <c r="VDU1" s="757"/>
      <c r="VDV1" s="757"/>
      <c r="VDW1" s="757"/>
      <c r="VDX1" s="757"/>
      <c r="VDY1" s="757"/>
      <c r="VDZ1" s="757"/>
      <c r="VEA1" s="757"/>
      <c r="VEB1" s="757"/>
      <c r="VEC1" s="757"/>
      <c r="VED1" s="757"/>
      <c r="VEE1" s="757"/>
      <c r="VEF1" s="757"/>
      <c r="VEG1" s="756"/>
      <c r="VEH1" s="757"/>
      <c r="VEI1" s="757"/>
      <c r="VEJ1" s="757"/>
      <c r="VEK1" s="757"/>
      <c r="VEL1" s="757"/>
      <c r="VEM1" s="757"/>
      <c r="VEN1" s="757"/>
      <c r="VEO1" s="757"/>
      <c r="VEP1" s="757"/>
      <c r="VEQ1" s="757"/>
      <c r="VER1" s="757"/>
      <c r="VES1" s="757"/>
      <c r="VET1" s="757"/>
      <c r="VEU1" s="757"/>
      <c r="VEV1" s="757"/>
      <c r="VEW1" s="756"/>
      <c r="VEX1" s="757"/>
      <c r="VEY1" s="757"/>
      <c r="VEZ1" s="757"/>
      <c r="VFA1" s="757"/>
      <c r="VFB1" s="757"/>
      <c r="VFC1" s="757"/>
      <c r="VFD1" s="757"/>
      <c r="VFE1" s="757"/>
      <c r="VFF1" s="757"/>
      <c r="VFG1" s="757"/>
      <c r="VFH1" s="757"/>
      <c r="VFI1" s="757"/>
      <c r="VFJ1" s="757"/>
      <c r="VFK1" s="757"/>
      <c r="VFL1" s="757"/>
      <c r="VFM1" s="756"/>
      <c r="VFN1" s="757"/>
      <c r="VFO1" s="757"/>
      <c r="VFP1" s="757"/>
      <c r="VFQ1" s="757"/>
      <c r="VFR1" s="757"/>
      <c r="VFS1" s="757"/>
      <c r="VFT1" s="757"/>
      <c r="VFU1" s="757"/>
      <c r="VFV1" s="757"/>
      <c r="VFW1" s="757"/>
      <c r="VFX1" s="757"/>
      <c r="VFY1" s="757"/>
      <c r="VFZ1" s="757"/>
      <c r="VGA1" s="757"/>
      <c r="VGB1" s="757"/>
      <c r="VGC1" s="756"/>
      <c r="VGD1" s="757"/>
      <c r="VGE1" s="757"/>
      <c r="VGF1" s="757"/>
      <c r="VGG1" s="757"/>
      <c r="VGH1" s="757"/>
      <c r="VGI1" s="757"/>
      <c r="VGJ1" s="757"/>
      <c r="VGK1" s="757"/>
      <c r="VGL1" s="757"/>
      <c r="VGM1" s="757"/>
      <c r="VGN1" s="757"/>
      <c r="VGO1" s="757"/>
      <c r="VGP1" s="757"/>
      <c r="VGQ1" s="757"/>
      <c r="VGR1" s="757"/>
      <c r="VGS1" s="756"/>
      <c r="VGT1" s="757"/>
      <c r="VGU1" s="757"/>
      <c r="VGV1" s="757"/>
      <c r="VGW1" s="757"/>
      <c r="VGX1" s="757"/>
      <c r="VGY1" s="757"/>
      <c r="VGZ1" s="757"/>
      <c r="VHA1" s="757"/>
      <c r="VHB1" s="757"/>
      <c r="VHC1" s="757"/>
      <c r="VHD1" s="757"/>
      <c r="VHE1" s="757"/>
      <c r="VHF1" s="757"/>
      <c r="VHG1" s="757"/>
      <c r="VHH1" s="757"/>
      <c r="VHI1" s="756"/>
      <c r="VHJ1" s="757"/>
      <c r="VHK1" s="757"/>
      <c r="VHL1" s="757"/>
      <c r="VHM1" s="757"/>
      <c r="VHN1" s="757"/>
      <c r="VHO1" s="757"/>
      <c r="VHP1" s="757"/>
      <c r="VHQ1" s="757"/>
      <c r="VHR1" s="757"/>
      <c r="VHS1" s="757"/>
      <c r="VHT1" s="757"/>
      <c r="VHU1" s="757"/>
      <c r="VHV1" s="757"/>
      <c r="VHW1" s="757"/>
      <c r="VHX1" s="757"/>
      <c r="VHY1" s="756"/>
      <c r="VHZ1" s="757"/>
      <c r="VIA1" s="757"/>
      <c r="VIB1" s="757"/>
      <c r="VIC1" s="757"/>
      <c r="VID1" s="757"/>
      <c r="VIE1" s="757"/>
      <c r="VIF1" s="757"/>
      <c r="VIG1" s="757"/>
      <c r="VIH1" s="757"/>
      <c r="VII1" s="757"/>
      <c r="VIJ1" s="757"/>
      <c r="VIK1" s="757"/>
      <c r="VIL1" s="757"/>
      <c r="VIM1" s="757"/>
      <c r="VIN1" s="757"/>
      <c r="VIO1" s="756"/>
      <c r="VIP1" s="757"/>
      <c r="VIQ1" s="757"/>
      <c r="VIR1" s="757"/>
      <c r="VIS1" s="757"/>
      <c r="VIT1" s="757"/>
      <c r="VIU1" s="757"/>
      <c r="VIV1" s="757"/>
      <c r="VIW1" s="757"/>
      <c r="VIX1" s="757"/>
      <c r="VIY1" s="757"/>
      <c r="VIZ1" s="757"/>
      <c r="VJA1" s="757"/>
      <c r="VJB1" s="757"/>
      <c r="VJC1" s="757"/>
      <c r="VJD1" s="757"/>
      <c r="VJE1" s="756"/>
      <c r="VJF1" s="757"/>
      <c r="VJG1" s="757"/>
      <c r="VJH1" s="757"/>
      <c r="VJI1" s="757"/>
      <c r="VJJ1" s="757"/>
      <c r="VJK1" s="757"/>
      <c r="VJL1" s="757"/>
      <c r="VJM1" s="757"/>
      <c r="VJN1" s="757"/>
      <c r="VJO1" s="757"/>
      <c r="VJP1" s="757"/>
      <c r="VJQ1" s="757"/>
      <c r="VJR1" s="757"/>
      <c r="VJS1" s="757"/>
      <c r="VJT1" s="757"/>
      <c r="VJU1" s="756"/>
      <c r="VJV1" s="757"/>
      <c r="VJW1" s="757"/>
      <c r="VJX1" s="757"/>
      <c r="VJY1" s="757"/>
      <c r="VJZ1" s="757"/>
      <c r="VKA1" s="757"/>
      <c r="VKB1" s="757"/>
      <c r="VKC1" s="757"/>
      <c r="VKD1" s="757"/>
      <c r="VKE1" s="757"/>
      <c r="VKF1" s="757"/>
      <c r="VKG1" s="757"/>
      <c r="VKH1" s="757"/>
      <c r="VKI1" s="757"/>
      <c r="VKJ1" s="757"/>
      <c r="VKK1" s="756"/>
      <c r="VKL1" s="757"/>
      <c r="VKM1" s="757"/>
      <c r="VKN1" s="757"/>
      <c r="VKO1" s="757"/>
      <c r="VKP1" s="757"/>
      <c r="VKQ1" s="757"/>
      <c r="VKR1" s="757"/>
      <c r="VKS1" s="757"/>
      <c r="VKT1" s="757"/>
      <c r="VKU1" s="757"/>
      <c r="VKV1" s="757"/>
      <c r="VKW1" s="757"/>
      <c r="VKX1" s="757"/>
      <c r="VKY1" s="757"/>
      <c r="VKZ1" s="757"/>
      <c r="VLA1" s="756"/>
      <c r="VLB1" s="757"/>
      <c r="VLC1" s="757"/>
      <c r="VLD1" s="757"/>
      <c r="VLE1" s="757"/>
      <c r="VLF1" s="757"/>
      <c r="VLG1" s="757"/>
      <c r="VLH1" s="757"/>
      <c r="VLI1" s="757"/>
      <c r="VLJ1" s="757"/>
      <c r="VLK1" s="757"/>
      <c r="VLL1" s="757"/>
      <c r="VLM1" s="757"/>
      <c r="VLN1" s="757"/>
      <c r="VLO1" s="757"/>
      <c r="VLP1" s="757"/>
      <c r="VLQ1" s="756"/>
      <c r="VLR1" s="757"/>
      <c r="VLS1" s="757"/>
      <c r="VLT1" s="757"/>
      <c r="VLU1" s="757"/>
      <c r="VLV1" s="757"/>
      <c r="VLW1" s="757"/>
      <c r="VLX1" s="757"/>
      <c r="VLY1" s="757"/>
      <c r="VLZ1" s="757"/>
      <c r="VMA1" s="757"/>
      <c r="VMB1" s="757"/>
      <c r="VMC1" s="757"/>
      <c r="VMD1" s="757"/>
      <c r="VME1" s="757"/>
      <c r="VMF1" s="757"/>
      <c r="VMG1" s="756"/>
      <c r="VMH1" s="757"/>
      <c r="VMI1" s="757"/>
      <c r="VMJ1" s="757"/>
      <c r="VMK1" s="757"/>
      <c r="VML1" s="757"/>
      <c r="VMM1" s="757"/>
      <c r="VMN1" s="757"/>
      <c r="VMO1" s="757"/>
      <c r="VMP1" s="757"/>
      <c r="VMQ1" s="757"/>
      <c r="VMR1" s="757"/>
      <c r="VMS1" s="757"/>
      <c r="VMT1" s="757"/>
      <c r="VMU1" s="757"/>
      <c r="VMV1" s="757"/>
      <c r="VMW1" s="756"/>
      <c r="VMX1" s="757"/>
      <c r="VMY1" s="757"/>
      <c r="VMZ1" s="757"/>
      <c r="VNA1" s="757"/>
      <c r="VNB1" s="757"/>
      <c r="VNC1" s="757"/>
      <c r="VND1" s="757"/>
      <c r="VNE1" s="757"/>
      <c r="VNF1" s="757"/>
      <c r="VNG1" s="757"/>
      <c r="VNH1" s="757"/>
      <c r="VNI1" s="757"/>
      <c r="VNJ1" s="757"/>
      <c r="VNK1" s="757"/>
      <c r="VNL1" s="757"/>
      <c r="VNM1" s="756"/>
      <c r="VNN1" s="757"/>
      <c r="VNO1" s="757"/>
      <c r="VNP1" s="757"/>
      <c r="VNQ1" s="757"/>
      <c r="VNR1" s="757"/>
      <c r="VNS1" s="757"/>
      <c r="VNT1" s="757"/>
      <c r="VNU1" s="757"/>
      <c r="VNV1" s="757"/>
      <c r="VNW1" s="757"/>
      <c r="VNX1" s="757"/>
      <c r="VNY1" s="757"/>
      <c r="VNZ1" s="757"/>
      <c r="VOA1" s="757"/>
      <c r="VOB1" s="757"/>
      <c r="VOC1" s="756"/>
      <c r="VOD1" s="757"/>
      <c r="VOE1" s="757"/>
      <c r="VOF1" s="757"/>
      <c r="VOG1" s="757"/>
      <c r="VOH1" s="757"/>
      <c r="VOI1" s="757"/>
      <c r="VOJ1" s="757"/>
      <c r="VOK1" s="757"/>
      <c r="VOL1" s="757"/>
      <c r="VOM1" s="757"/>
      <c r="VON1" s="757"/>
      <c r="VOO1" s="757"/>
      <c r="VOP1" s="757"/>
      <c r="VOQ1" s="757"/>
      <c r="VOR1" s="757"/>
      <c r="VOS1" s="756"/>
      <c r="VOT1" s="757"/>
      <c r="VOU1" s="757"/>
      <c r="VOV1" s="757"/>
      <c r="VOW1" s="757"/>
      <c r="VOX1" s="757"/>
      <c r="VOY1" s="757"/>
      <c r="VOZ1" s="757"/>
      <c r="VPA1" s="757"/>
      <c r="VPB1" s="757"/>
      <c r="VPC1" s="757"/>
      <c r="VPD1" s="757"/>
      <c r="VPE1" s="757"/>
      <c r="VPF1" s="757"/>
      <c r="VPG1" s="757"/>
      <c r="VPH1" s="757"/>
      <c r="VPI1" s="756"/>
      <c r="VPJ1" s="757"/>
      <c r="VPK1" s="757"/>
      <c r="VPL1" s="757"/>
      <c r="VPM1" s="757"/>
      <c r="VPN1" s="757"/>
      <c r="VPO1" s="757"/>
      <c r="VPP1" s="757"/>
      <c r="VPQ1" s="757"/>
      <c r="VPR1" s="757"/>
      <c r="VPS1" s="757"/>
      <c r="VPT1" s="757"/>
      <c r="VPU1" s="757"/>
      <c r="VPV1" s="757"/>
      <c r="VPW1" s="757"/>
      <c r="VPX1" s="757"/>
      <c r="VPY1" s="756"/>
      <c r="VPZ1" s="757"/>
      <c r="VQA1" s="757"/>
      <c r="VQB1" s="757"/>
      <c r="VQC1" s="757"/>
      <c r="VQD1" s="757"/>
      <c r="VQE1" s="757"/>
      <c r="VQF1" s="757"/>
      <c r="VQG1" s="757"/>
      <c r="VQH1" s="757"/>
      <c r="VQI1" s="757"/>
      <c r="VQJ1" s="757"/>
      <c r="VQK1" s="757"/>
      <c r="VQL1" s="757"/>
      <c r="VQM1" s="757"/>
      <c r="VQN1" s="757"/>
      <c r="VQO1" s="756"/>
      <c r="VQP1" s="757"/>
      <c r="VQQ1" s="757"/>
      <c r="VQR1" s="757"/>
      <c r="VQS1" s="757"/>
      <c r="VQT1" s="757"/>
      <c r="VQU1" s="757"/>
      <c r="VQV1" s="757"/>
      <c r="VQW1" s="757"/>
      <c r="VQX1" s="757"/>
      <c r="VQY1" s="757"/>
      <c r="VQZ1" s="757"/>
      <c r="VRA1" s="757"/>
      <c r="VRB1" s="757"/>
      <c r="VRC1" s="757"/>
      <c r="VRD1" s="757"/>
      <c r="VRE1" s="756"/>
      <c r="VRF1" s="757"/>
      <c r="VRG1" s="757"/>
      <c r="VRH1" s="757"/>
      <c r="VRI1" s="757"/>
      <c r="VRJ1" s="757"/>
      <c r="VRK1" s="757"/>
      <c r="VRL1" s="757"/>
      <c r="VRM1" s="757"/>
      <c r="VRN1" s="757"/>
      <c r="VRO1" s="757"/>
      <c r="VRP1" s="757"/>
      <c r="VRQ1" s="757"/>
      <c r="VRR1" s="757"/>
      <c r="VRS1" s="757"/>
      <c r="VRT1" s="757"/>
      <c r="VRU1" s="756"/>
      <c r="VRV1" s="757"/>
      <c r="VRW1" s="757"/>
      <c r="VRX1" s="757"/>
      <c r="VRY1" s="757"/>
      <c r="VRZ1" s="757"/>
      <c r="VSA1" s="757"/>
      <c r="VSB1" s="757"/>
      <c r="VSC1" s="757"/>
      <c r="VSD1" s="757"/>
      <c r="VSE1" s="757"/>
      <c r="VSF1" s="757"/>
      <c r="VSG1" s="757"/>
      <c r="VSH1" s="757"/>
      <c r="VSI1" s="757"/>
      <c r="VSJ1" s="757"/>
      <c r="VSK1" s="756"/>
      <c r="VSL1" s="757"/>
      <c r="VSM1" s="757"/>
      <c r="VSN1" s="757"/>
      <c r="VSO1" s="757"/>
      <c r="VSP1" s="757"/>
      <c r="VSQ1" s="757"/>
      <c r="VSR1" s="757"/>
      <c r="VSS1" s="757"/>
      <c r="VST1" s="757"/>
      <c r="VSU1" s="757"/>
      <c r="VSV1" s="757"/>
      <c r="VSW1" s="757"/>
      <c r="VSX1" s="757"/>
      <c r="VSY1" s="757"/>
      <c r="VSZ1" s="757"/>
      <c r="VTA1" s="756"/>
      <c r="VTB1" s="757"/>
      <c r="VTC1" s="757"/>
      <c r="VTD1" s="757"/>
      <c r="VTE1" s="757"/>
      <c r="VTF1" s="757"/>
      <c r="VTG1" s="757"/>
      <c r="VTH1" s="757"/>
      <c r="VTI1" s="757"/>
      <c r="VTJ1" s="757"/>
      <c r="VTK1" s="757"/>
      <c r="VTL1" s="757"/>
      <c r="VTM1" s="757"/>
      <c r="VTN1" s="757"/>
      <c r="VTO1" s="757"/>
      <c r="VTP1" s="757"/>
      <c r="VTQ1" s="756"/>
      <c r="VTR1" s="757"/>
      <c r="VTS1" s="757"/>
      <c r="VTT1" s="757"/>
      <c r="VTU1" s="757"/>
      <c r="VTV1" s="757"/>
      <c r="VTW1" s="757"/>
      <c r="VTX1" s="757"/>
      <c r="VTY1" s="757"/>
      <c r="VTZ1" s="757"/>
      <c r="VUA1" s="757"/>
      <c r="VUB1" s="757"/>
      <c r="VUC1" s="757"/>
      <c r="VUD1" s="757"/>
      <c r="VUE1" s="757"/>
      <c r="VUF1" s="757"/>
      <c r="VUG1" s="756"/>
      <c r="VUH1" s="757"/>
      <c r="VUI1" s="757"/>
      <c r="VUJ1" s="757"/>
      <c r="VUK1" s="757"/>
      <c r="VUL1" s="757"/>
      <c r="VUM1" s="757"/>
      <c r="VUN1" s="757"/>
      <c r="VUO1" s="757"/>
      <c r="VUP1" s="757"/>
      <c r="VUQ1" s="757"/>
      <c r="VUR1" s="757"/>
      <c r="VUS1" s="757"/>
      <c r="VUT1" s="757"/>
      <c r="VUU1" s="757"/>
      <c r="VUV1" s="757"/>
      <c r="VUW1" s="756"/>
      <c r="VUX1" s="757"/>
      <c r="VUY1" s="757"/>
      <c r="VUZ1" s="757"/>
      <c r="VVA1" s="757"/>
      <c r="VVB1" s="757"/>
      <c r="VVC1" s="757"/>
      <c r="VVD1" s="757"/>
      <c r="VVE1" s="757"/>
      <c r="VVF1" s="757"/>
      <c r="VVG1" s="757"/>
      <c r="VVH1" s="757"/>
      <c r="VVI1" s="757"/>
      <c r="VVJ1" s="757"/>
      <c r="VVK1" s="757"/>
      <c r="VVL1" s="757"/>
      <c r="VVM1" s="756"/>
      <c r="VVN1" s="757"/>
      <c r="VVO1" s="757"/>
      <c r="VVP1" s="757"/>
      <c r="VVQ1" s="757"/>
      <c r="VVR1" s="757"/>
      <c r="VVS1" s="757"/>
      <c r="VVT1" s="757"/>
      <c r="VVU1" s="757"/>
      <c r="VVV1" s="757"/>
      <c r="VVW1" s="757"/>
      <c r="VVX1" s="757"/>
      <c r="VVY1" s="757"/>
      <c r="VVZ1" s="757"/>
      <c r="VWA1" s="757"/>
      <c r="VWB1" s="757"/>
      <c r="VWC1" s="756"/>
      <c r="VWD1" s="757"/>
      <c r="VWE1" s="757"/>
      <c r="VWF1" s="757"/>
      <c r="VWG1" s="757"/>
      <c r="VWH1" s="757"/>
      <c r="VWI1" s="757"/>
      <c r="VWJ1" s="757"/>
      <c r="VWK1" s="757"/>
      <c r="VWL1" s="757"/>
      <c r="VWM1" s="757"/>
      <c r="VWN1" s="757"/>
      <c r="VWO1" s="757"/>
      <c r="VWP1" s="757"/>
      <c r="VWQ1" s="757"/>
      <c r="VWR1" s="757"/>
      <c r="VWS1" s="756"/>
      <c r="VWT1" s="757"/>
      <c r="VWU1" s="757"/>
      <c r="VWV1" s="757"/>
      <c r="VWW1" s="757"/>
      <c r="VWX1" s="757"/>
      <c r="VWY1" s="757"/>
      <c r="VWZ1" s="757"/>
      <c r="VXA1" s="757"/>
      <c r="VXB1" s="757"/>
      <c r="VXC1" s="757"/>
      <c r="VXD1" s="757"/>
      <c r="VXE1" s="757"/>
      <c r="VXF1" s="757"/>
      <c r="VXG1" s="757"/>
      <c r="VXH1" s="757"/>
      <c r="VXI1" s="756"/>
      <c r="VXJ1" s="757"/>
      <c r="VXK1" s="757"/>
      <c r="VXL1" s="757"/>
      <c r="VXM1" s="757"/>
      <c r="VXN1" s="757"/>
      <c r="VXO1" s="757"/>
      <c r="VXP1" s="757"/>
      <c r="VXQ1" s="757"/>
      <c r="VXR1" s="757"/>
      <c r="VXS1" s="757"/>
      <c r="VXT1" s="757"/>
      <c r="VXU1" s="757"/>
      <c r="VXV1" s="757"/>
      <c r="VXW1" s="757"/>
      <c r="VXX1" s="757"/>
      <c r="VXY1" s="756"/>
      <c r="VXZ1" s="757"/>
      <c r="VYA1" s="757"/>
      <c r="VYB1" s="757"/>
      <c r="VYC1" s="757"/>
      <c r="VYD1" s="757"/>
      <c r="VYE1" s="757"/>
      <c r="VYF1" s="757"/>
      <c r="VYG1" s="757"/>
      <c r="VYH1" s="757"/>
      <c r="VYI1" s="757"/>
      <c r="VYJ1" s="757"/>
      <c r="VYK1" s="757"/>
      <c r="VYL1" s="757"/>
      <c r="VYM1" s="757"/>
      <c r="VYN1" s="757"/>
      <c r="VYO1" s="756"/>
      <c r="VYP1" s="757"/>
      <c r="VYQ1" s="757"/>
      <c r="VYR1" s="757"/>
      <c r="VYS1" s="757"/>
      <c r="VYT1" s="757"/>
      <c r="VYU1" s="757"/>
      <c r="VYV1" s="757"/>
      <c r="VYW1" s="757"/>
      <c r="VYX1" s="757"/>
      <c r="VYY1" s="757"/>
      <c r="VYZ1" s="757"/>
      <c r="VZA1" s="757"/>
      <c r="VZB1" s="757"/>
      <c r="VZC1" s="757"/>
      <c r="VZD1" s="757"/>
      <c r="VZE1" s="756"/>
      <c r="VZF1" s="757"/>
      <c r="VZG1" s="757"/>
      <c r="VZH1" s="757"/>
      <c r="VZI1" s="757"/>
      <c r="VZJ1" s="757"/>
      <c r="VZK1" s="757"/>
      <c r="VZL1" s="757"/>
      <c r="VZM1" s="757"/>
      <c r="VZN1" s="757"/>
      <c r="VZO1" s="757"/>
      <c r="VZP1" s="757"/>
      <c r="VZQ1" s="757"/>
      <c r="VZR1" s="757"/>
      <c r="VZS1" s="757"/>
      <c r="VZT1" s="757"/>
      <c r="VZU1" s="756"/>
      <c r="VZV1" s="757"/>
      <c r="VZW1" s="757"/>
      <c r="VZX1" s="757"/>
      <c r="VZY1" s="757"/>
      <c r="VZZ1" s="757"/>
      <c r="WAA1" s="757"/>
      <c r="WAB1" s="757"/>
      <c r="WAC1" s="757"/>
      <c r="WAD1" s="757"/>
      <c r="WAE1" s="757"/>
      <c r="WAF1" s="757"/>
      <c r="WAG1" s="757"/>
      <c r="WAH1" s="757"/>
      <c r="WAI1" s="757"/>
      <c r="WAJ1" s="757"/>
      <c r="WAK1" s="756"/>
      <c r="WAL1" s="757"/>
      <c r="WAM1" s="757"/>
      <c r="WAN1" s="757"/>
      <c r="WAO1" s="757"/>
      <c r="WAP1" s="757"/>
      <c r="WAQ1" s="757"/>
      <c r="WAR1" s="757"/>
      <c r="WAS1" s="757"/>
      <c r="WAT1" s="757"/>
      <c r="WAU1" s="757"/>
      <c r="WAV1" s="757"/>
      <c r="WAW1" s="757"/>
      <c r="WAX1" s="757"/>
      <c r="WAY1" s="757"/>
      <c r="WAZ1" s="757"/>
      <c r="WBA1" s="756"/>
      <c r="WBB1" s="757"/>
      <c r="WBC1" s="757"/>
      <c r="WBD1" s="757"/>
      <c r="WBE1" s="757"/>
      <c r="WBF1" s="757"/>
      <c r="WBG1" s="757"/>
      <c r="WBH1" s="757"/>
      <c r="WBI1" s="757"/>
      <c r="WBJ1" s="757"/>
      <c r="WBK1" s="757"/>
      <c r="WBL1" s="757"/>
      <c r="WBM1" s="757"/>
      <c r="WBN1" s="757"/>
      <c r="WBO1" s="757"/>
      <c r="WBP1" s="757"/>
      <c r="WBQ1" s="756"/>
      <c r="WBR1" s="757"/>
      <c r="WBS1" s="757"/>
      <c r="WBT1" s="757"/>
      <c r="WBU1" s="757"/>
      <c r="WBV1" s="757"/>
      <c r="WBW1" s="757"/>
      <c r="WBX1" s="757"/>
      <c r="WBY1" s="757"/>
      <c r="WBZ1" s="757"/>
      <c r="WCA1" s="757"/>
      <c r="WCB1" s="757"/>
      <c r="WCC1" s="757"/>
      <c r="WCD1" s="757"/>
      <c r="WCE1" s="757"/>
      <c r="WCF1" s="757"/>
      <c r="WCG1" s="756"/>
      <c r="WCH1" s="757"/>
      <c r="WCI1" s="757"/>
      <c r="WCJ1" s="757"/>
      <c r="WCK1" s="757"/>
      <c r="WCL1" s="757"/>
      <c r="WCM1" s="757"/>
      <c r="WCN1" s="757"/>
      <c r="WCO1" s="757"/>
      <c r="WCP1" s="757"/>
      <c r="WCQ1" s="757"/>
      <c r="WCR1" s="757"/>
      <c r="WCS1" s="757"/>
      <c r="WCT1" s="757"/>
      <c r="WCU1" s="757"/>
      <c r="WCV1" s="757"/>
      <c r="WCW1" s="756"/>
      <c r="WCX1" s="757"/>
      <c r="WCY1" s="757"/>
      <c r="WCZ1" s="757"/>
      <c r="WDA1" s="757"/>
      <c r="WDB1" s="757"/>
      <c r="WDC1" s="757"/>
      <c r="WDD1" s="757"/>
      <c r="WDE1" s="757"/>
      <c r="WDF1" s="757"/>
      <c r="WDG1" s="757"/>
      <c r="WDH1" s="757"/>
      <c r="WDI1" s="757"/>
      <c r="WDJ1" s="757"/>
      <c r="WDK1" s="757"/>
      <c r="WDL1" s="757"/>
      <c r="WDM1" s="756"/>
      <c r="WDN1" s="757"/>
      <c r="WDO1" s="757"/>
      <c r="WDP1" s="757"/>
      <c r="WDQ1" s="757"/>
      <c r="WDR1" s="757"/>
      <c r="WDS1" s="757"/>
      <c r="WDT1" s="757"/>
      <c r="WDU1" s="757"/>
      <c r="WDV1" s="757"/>
      <c r="WDW1" s="757"/>
      <c r="WDX1" s="757"/>
      <c r="WDY1" s="757"/>
      <c r="WDZ1" s="757"/>
      <c r="WEA1" s="757"/>
      <c r="WEB1" s="757"/>
      <c r="WEC1" s="756"/>
      <c r="WED1" s="757"/>
      <c r="WEE1" s="757"/>
      <c r="WEF1" s="757"/>
      <c r="WEG1" s="757"/>
      <c r="WEH1" s="757"/>
      <c r="WEI1" s="757"/>
      <c r="WEJ1" s="757"/>
      <c r="WEK1" s="757"/>
      <c r="WEL1" s="757"/>
      <c r="WEM1" s="757"/>
      <c r="WEN1" s="757"/>
      <c r="WEO1" s="757"/>
      <c r="WEP1" s="757"/>
      <c r="WEQ1" s="757"/>
      <c r="WER1" s="757"/>
      <c r="WES1" s="756"/>
      <c r="WET1" s="757"/>
      <c r="WEU1" s="757"/>
      <c r="WEV1" s="757"/>
      <c r="WEW1" s="757"/>
      <c r="WEX1" s="757"/>
      <c r="WEY1" s="757"/>
      <c r="WEZ1" s="757"/>
      <c r="WFA1" s="757"/>
      <c r="WFB1" s="757"/>
      <c r="WFC1" s="757"/>
      <c r="WFD1" s="757"/>
      <c r="WFE1" s="757"/>
      <c r="WFF1" s="757"/>
      <c r="WFG1" s="757"/>
      <c r="WFH1" s="757"/>
      <c r="WFI1" s="756"/>
      <c r="WFJ1" s="757"/>
      <c r="WFK1" s="757"/>
      <c r="WFL1" s="757"/>
      <c r="WFM1" s="757"/>
      <c r="WFN1" s="757"/>
      <c r="WFO1" s="757"/>
      <c r="WFP1" s="757"/>
      <c r="WFQ1" s="757"/>
      <c r="WFR1" s="757"/>
      <c r="WFS1" s="757"/>
      <c r="WFT1" s="757"/>
      <c r="WFU1" s="757"/>
      <c r="WFV1" s="757"/>
      <c r="WFW1" s="757"/>
      <c r="WFX1" s="757"/>
      <c r="WFY1" s="756"/>
      <c r="WFZ1" s="757"/>
      <c r="WGA1" s="757"/>
      <c r="WGB1" s="757"/>
      <c r="WGC1" s="757"/>
      <c r="WGD1" s="757"/>
      <c r="WGE1" s="757"/>
      <c r="WGF1" s="757"/>
      <c r="WGG1" s="757"/>
      <c r="WGH1" s="757"/>
      <c r="WGI1" s="757"/>
      <c r="WGJ1" s="757"/>
      <c r="WGK1" s="757"/>
      <c r="WGL1" s="757"/>
      <c r="WGM1" s="757"/>
      <c r="WGN1" s="757"/>
      <c r="WGO1" s="756"/>
      <c r="WGP1" s="757"/>
      <c r="WGQ1" s="757"/>
      <c r="WGR1" s="757"/>
      <c r="WGS1" s="757"/>
      <c r="WGT1" s="757"/>
      <c r="WGU1" s="757"/>
      <c r="WGV1" s="757"/>
      <c r="WGW1" s="757"/>
      <c r="WGX1" s="757"/>
      <c r="WGY1" s="757"/>
      <c r="WGZ1" s="757"/>
      <c r="WHA1" s="757"/>
      <c r="WHB1" s="757"/>
      <c r="WHC1" s="757"/>
      <c r="WHD1" s="757"/>
      <c r="WHE1" s="756"/>
      <c r="WHF1" s="757"/>
      <c r="WHG1" s="757"/>
      <c r="WHH1" s="757"/>
      <c r="WHI1" s="757"/>
      <c r="WHJ1" s="757"/>
      <c r="WHK1" s="757"/>
      <c r="WHL1" s="757"/>
      <c r="WHM1" s="757"/>
      <c r="WHN1" s="757"/>
      <c r="WHO1" s="757"/>
      <c r="WHP1" s="757"/>
      <c r="WHQ1" s="757"/>
      <c r="WHR1" s="757"/>
      <c r="WHS1" s="757"/>
      <c r="WHT1" s="757"/>
      <c r="WHU1" s="756"/>
      <c r="WHV1" s="757"/>
      <c r="WHW1" s="757"/>
      <c r="WHX1" s="757"/>
      <c r="WHY1" s="757"/>
      <c r="WHZ1" s="757"/>
      <c r="WIA1" s="757"/>
      <c r="WIB1" s="757"/>
      <c r="WIC1" s="757"/>
      <c r="WID1" s="757"/>
      <c r="WIE1" s="757"/>
      <c r="WIF1" s="757"/>
      <c r="WIG1" s="757"/>
      <c r="WIH1" s="757"/>
      <c r="WII1" s="757"/>
      <c r="WIJ1" s="757"/>
      <c r="WIK1" s="756"/>
      <c r="WIL1" s="757"/>
      <c r="WIM1" s="757"/>
      <c r="WIN1" s="757"/>
      <c r="WIO1" s="757"/>
      <c r="WIP1" s="757"/>
      <c r="WIQ1" s="757"/>
      <c r="WIR1" s="757"/>
      <c r="WIS1" s="757"/>
      <c r="WIT1" s="757"/>
      <c r="WIU1" s="757"/>
      <c r="WIV1" s="757"/>
      <c r="WIW1" s="757"/>
      <c r="WIX1" s="757"/>
      <c r="WIY1" s="757"/>
      <c r="WIZ1" s="757"/>
      <c r="WJA1" s="756"/>
      <c r="WJB1" s="757"/>
      <c r="WJC1" s="757"/>
      <c r="WJD1" s="757"/>
      <c r="WJE1" s="757"/>
      <c r="WJF1" s="757"/>
      <c r="WJG1" s="757"/>
      <c r="WJH1" s="757"/>
      <c r="WJI1" s="757"/>
      <c r="WJJ1" s="757"/>
      <c r="WJK1" s="757"/>
      <c r="WJL1" s="757"/>
      <c r="WJM1" s="757"/>
      <c r="WJN1" s="757"/>
      <c r="WJO1" s="757"/>
      <c r="WJP1" s="757"/>
      <c r="WJQ1" s="756"/>
      <c r="WJR1" s="757"/>
      <c r="WJS1" s="757"/>
      <c r="WJT1" s="757"/>
      <c r="WJU1" s="757"/>
      <c r="WJV1" s="757"/>
      <c r="WJW1" s="757"/>
      <c r="WJX1" s="757"/>
      <c r="WJY1" s="757"/>
      <c r="WJZ1" s="757"/>
      <c r="WKA1" s="757"/>
      <c r="WKB1" s="757"/>
      <c r="WKC1" s="757"/>
      <c r="WKD1" s="757"/>
      <c r="WKE1" s="757"/>
      <c r="WKF1" s="757"/>
      <c r="WKG1" s="756"/>
      <c r="WKH1" s="757"/>
      <c r="WKI1" s="757"/>
      <c r="WKJ1" s="757"/>
      <c r="WKK1" s="757"/>
      <c r="WKL1" s="757"/>
      <c r="WKM1" s="757"/>
      <c r="WKN1" s="757"/>
      <c r="WKO1" s="757"/>
      <c r="WKP1" s="757"/>
      <c r="WKQ1" s="757"/>
      <c r="WKR1" s="757"/>
      <c r="WKS1" s="757"/>
      <c r="WKT1" s="757"/>
      <c r="WKU1" s="757"/>
      <c r="WKV1" s="757"/>
      <c r="WKW1" s="756"/>
      <c r="WKX1" s="757"/>
      <c r="WKY1" s="757"/>
      <c r="WKZ1" s="757"/>
      <c r="WLA1" s="757"/>
      <c r="WLB1" s="757"/>
      <c r="WLC1" s="757"/>
      <c r="WLD1" s="757"/>
      <c r="WLE1" s="757"/>
      <c r="WLF1" s="757"/>
      <c r="WLG1" s="757"/>
      <c r="WLH1" s="757"/>
      <c r="WLI1" s="757"/>
      <c r="WLJ1" s="757"/>
      <c r="WLK1" s="757"/>
      <c r="WLL1" s="757"/>
      <c r="WLM1" s="756"/>
      <c r="WLN1" s="757"/>
      <c r="WLO1" s="757"/>
      <c r="WLP1" s="757"/>
      <c r="WLQ1" s="757"/>
      <c r="WLR1" s="757"/>
      <c r="WLS1" s="757"/>
      <c r="WLT1" s="757"/>
      <c r="WLU1" s="757"/>
      <c r="WLV1" s="757"/>
      <c r="WLW1" s="757"/>
      <c r="WLX1" s="757"/>
      <c r="WLY1" s="757"/>
      <c r="WLZ1" s="757"/>
      <c r="WMA1" s="757"/>
      <c r="WMB1" s="757"/>
      <c r="WMC1" s="756"/>
      <c r="WMD1" s="757"/>
      <c r="WME1" s="757"/>
      <c r="WMF1" s="757"/>
      <c r="WMG1" s="757"/>
      <c r="WMH1" s="757"/>
      <c r="WMI1" s="757"/>
      <c r="WMJ1" s="757"/>
      <c r="WMK1" s="757"/>
      <c r="WML1" s="757"/>
      <c r="WMM1" s="757"/>
      <c r="WMN1" s="757"/>
      <c r="WMO1" s="757"/>
      <c r="WMP1" s="757"/>
      <c r="WMQ1" s="757"/>
      <c r="WMR1" s="757"/>
      <c r="WMS1" s="756"/>
      <c r="WMT1" s="757"/>
      <c r="WMU1" s="757"/>
      <c r="WMV1" s="757"/>
      <c r="WMW1" s="757"/>
      <c r="WMX1" s="757"/>
      <c r="WMY1" s="757"/>
      <c r="WMZ1" s="757"/>
      <c r="WNA1" s="757"/>
      <c r="WNB1" s="757"/>
      <c r="WNC1" s="757"/>
      <c r="WND1" s="757"/>
      <c r="WNE1" s="757"/>
      <c r="WNF1" s="757"/>
      <c r="WNG1" s="757"/>
      <c r="WNH1" s="757"/>
      <c r="WNI1" s="756"/>
      <c r="WNJ1" s="757"/>
      <c r="WNK1" s="757"/>
      <c r="WNL1" s="757"/>
      <c r="WNM1" s="757"/>
      <c r="WNN1" s="757"/>
      <c r="WNO1" s="757"/>
      <c r="WNP1" s="757"/>
      <c r="WNQ1" s="757"/>
      <c r="WNR1" s="757"/>
      <c r="WNS1" s="757"/>
      <c r="WNT1" s="757"/>
      <c r="WNU1" s="757"/>
      <c r="WNV1" s="757"/>
      <c r="WNW1" s="757"/>
      <c r="WNX1" s="757"/>
      <c r="WNY1" s="756"/>
      <c r="WNZ1" s="757"/>
      <c r="WOA1" s="757"/>
      <c r="WOB1" s="757"/>
      <c r="WOC1" s="757"/>
      <c r="WOD1" s="757"/>
      <c r="WOE1" s="757"/>
      <c r="WOF1" s="757"/>
      <c r="WOG1" s="757"/>
      <c r="WOH1" s="757"/>
      <c r="WOI1" s="757"/>
      <c r="WOJ1" s="757"/>
      <c r="WOK1" s="757"/>
      <c r="WOL1" s="757"/>
      <c r="WOM1" s="757"/>
      <c r="WON1" s="757"/>
      <c r="WOO1" s="756"/>
      <c r="WOP1" s="757"/>
      <c r="WOQ1" s="757"/>
      <c r="WOR1" s="757"/>
      <c r="WOS1" s="757"/>
      <c r="WOT1" s="757"/>
      <c r="WOU1" s="757"/>
      <c r="WOV1" s="757"/>
      <c r="WOW1" s="757"/>
      <c r="WOX1" s="757"/>
      <c r="WOY1" s="757"/>
      <c r="WOZ1" s="757"/>
      <c r="WPA1" s="757"/>
      <c r="WPB1" s="757"/>
      <c r="WPC1" s="757"/>
      <c r="WPD1" s="757"/>
      <c r="WPE1" s="756"/>
      <c r="WPF1" s="757"/>
      <c r="WPG1" s="757"/>
      <c r="WPH1" s="757"/>
      <c r="WPI1" s="757"/>
      <c r="WPJ1" s="757"/>
      <c r="WPK1" s="757"/>
      <c r="WPL1" s="757"/>
      <c r="WPM1" s="757"/>
      <c r="WPN1" s="757"/>
      <c r="WPO1" s="757"/>
      <c r="WPP1" s="757"/>
      <c r="WPQ1" s="757"/>
      <c r="WPR1" s="757"/>
      <c r="WPS1" s="757"/>
      <c r="WPT1" s="757"/>
      <c r="WPU1" s="756"/>
      <c r="WPV1" s="757"/>
      <c r="WPW1" s="757"/>
      <c r="WPX1" s="757"/>
      <c r="WPY1" s="757"/>
      <c r="WPZ1" s="757"/>
      <c r="WQA1" s="757"/>
      <c r="WQB1" s="757"/>
      <c r="WQC1" s="757"/>
      <c r="WQD1" s="757"/>
      <c r="WQE1" s="757"/>
      <c r="WQF1" s="757"/>
      <c r="WQG1" s="757"/>
      <c r="WQH1" s="757"/>
      <c r="WQI1" s="757"/>
      <c r="WQJ1" s="757"/>
      <c r="WQK1" s="756"/>
      <c r="WQL1" s="757"/>
      <c r="WQM1" s="757"/>
      <c r="WQN1" s="757"/>
      <c r="WQO1" s="757"/>
      <c r="WQP1" s="757"/>
      <c r="WQQ1" s="757"/>
      <c r="WQR1" s="757"/>
      <c r="WQS1" s="757"/>
      <c r="WQT1" s="757"/>
      <c r="WQU1" s="757"/>
      <c r="WQV1" s="757"/>
      <c r="WQW1" s="757"/>
      <c r="WQX1" s="757"/>
      <c r="WQY1" s="757"/>
      <c r="WQZ1" s="757"/>
      <c r="WRA1" s="756"/>
      <c r="WRB1" s="757"/>
      <c r="WRC1" s="757"/>
      <c r="WRD1" s="757"/>
      <c r="WRE1" s="757"/>
      <c r="WRF1" s="757"/>
      <c r="WRG1" s="757"/>
      <c r="WRH1" s="757"/>
      <c r="WRI1" s="757"/>
      <c r="WRJ1" s="757"/>
      <c r="WRK1" s="757"/>
      <c r="WRL1" s="757"/>
      <c r="WRM1" s="757"/>
      <c r="WRN1" s="757"/>
      <c r="WRO1" s="757"/>
      <c r="WRP1" s="757"/>
      <c r="WRQ1" s="756"/>
      <c r="WRR1" s="757"/>
      <c r="WRS1" s="757"/>
      <c r="WRT1" s="757"/>
      <c r="WRU1" s="757"/>
      <c r="WRV1" s="757"/>
      <c r="WRW1" s="757"/>
      <c r="WRX1" s="757"/>
      <c r="WRY1" s="757"/>
      <c r="WRZ1" s="757"/>
      <c r="WSA1" s="757"/>
      <c r="WSB1" s="757"/>
      <c r="WSC1" s="757"/>
      <c r="WSD1" s="757"/>
      <c r="WSE1" s="757"/>
      <c r="WSF1" s="757"/>
      <c r="WSG1" s="756"/>
      <c r="WSH1" s="757"/>
      <c r="WSI1" s="757"/>
      <c r="WSJ1" s="757"/>
      <c r="WSK1" s="757"/>
      <c r="WSL1" s="757"/>
      <c r="WSM1" s="757"/>
      <c r="WSN1" s="757"/>
      <c r="WSO1" s="757"/>
      <c r="WSP1" s="757"/>
      <c r="WSQ1" s="757"/>
      <c r="WSR1" s="757"/>
      <c r="WSS1" s="757"/>
      <c r="WST1" s="757"/>
      <c r="WSU1" s="757"/>
      <c r="WSV1" s="757"/>
      <c r="WSW1" s="756"/>
      <c r="WSX1" s="757"/>
      <c r="WSY1" s="757"/>
      <c r="WSZ1" s="757"/>
      <c r="WTA1" s="757"/>
      <c r="WTB1" s="757"/>
      <c r="WTC1" s="757"/>
      <c r="WTD1" s="757"/>
      <c r="WTE1" s="757"/>
      <c r="WTF1" s="757"/>
      <c r="WTG1" s="757"/>
      <c r="WTH1" s="757"/>
      <c r="WTI1" s="757"/>
      <c r="WTJ1" s="757"/>
      <c r="WTK1" s="757"/>
      <c r="WTL1" s="757"/>
      <c r="WTM1" s="756"/>
      <c r="WTN1" s="757"/>
      <c r="WTO1" s="757"/>
      <c r="WTP1" s="757"/>
      <c r="WTQ1" s="757"/>
      <c r="WTR1" s="757"/>
      <c r="WTS1" s="757"/>
      <c r="WTT1" s="757"/>
      <c r="WTU1" s="757"/>
      <c r="WTV1" s="757"/>
      <c r="WTW1" s="757"/>
      <c r="WTX1" s="757"/>
      <c r="WTY1" s="757"/>
      <c r="WTZ1" s="757"/>
      <c r="WUA1" s="757"/>
      <c r="WUB1" s="757"/>
      <c r="WUC1" s="756"/>
      <c r="WUD1" s="757"/>
      <c r="WUE1" s="757"/>
      <c r="WUF1" s="757"/>
      <c r="WUG1" s="757"/>
      <c r="WUH1" s="757"/>
      <c r="WUI1" s="757"/>
      <c r="WUJ1" s="757"/>
      <c r="WUK1" s="757"/>
      <c r="WUL1" s="757"/>
      <c r="WUM1" s="757"/>
      <c r="WUN1" s="757"/>
      <c r="WUO1" s="757"/>
      <c r="WUP1" s="757"/>
      <c r="WUQ1" s="757"/>
      <c r="WUR1" s="757"/>
      <c r="WUS1" s="756"/>
      <c r="WUT1" s="757"/>
      <c r="WUU1" s="757"/>
      <c r="WUV1" s="757"/>
      <c r="WUW1" s="757"/>
      <c r="WUX1" s="757"/>
      <c r="WUY1" s="757"/>
      <c r="WUZ1" s="757"/>
      <c r="WVA1" s="757"/>
      <c r="WVB1" s="757"/>
      <c r="WVC1" s="757"/>
      <c r="WVD1" s="757"/>
      <c r="WVE1" s="757"/>
      <c r="WVF1" s="757"/>
      <c r="WVG1" s="757"/>
      <c r="WVH1" s="757"/>
      <c r="WVI1" s="756"/>
      <c r="WVJ1" s="757"/>
      <c r="WVK1" s="757"/>
      <c r="WVL1" s="757"/>
      <c r="WVM1" s="757"/>
      <c r="WVN1" s="757"/>
      <c r="WVO1" s="757"/>
      <c r="WVP1" s="757"/>
      <c r="WVQ1" s="757"/>
      <c r="WVR1" s="757"/>
      <c r="WVS1" s="757"/>
      <c r="WVT1" s="757"/>
      <c r="WVU1" s="757"/>
      <c r="WVV1" s="757"/>
      <c r="WVW1" s="757"/>
      <c r="WVX1" s="757"/>
      <c r="WVY1" s="756"/>
      <c r="WVZ1" s="757"/>
      <c r="WWA1" s="757"/>
      <c r="WWB1" s="757"/>
      <c r="WWC1" s="757"/>
      <c r="WWD1" s="757"/>
      <c r="WWE1" s="757"/>
      <c r="WWF1" s="757"/>
      <c r="WWG1" s="757"/>
      <c r="WWH1" s="757"/>
      <c r="WWI1" s="757"/>
      <c r="WWJ1" s="757"/>
      <c r="WWK1" s="757"/>
      <c r="WWL1" s="757"/>
      <c r="WWM1" s="757"/>
      <c r="WWN1" s="757"/>
      <c r="WWO1" s="756"/>
      <c r="WWP1" s="757"/>
      <c r="WWQ1" s="757"/>
      <c r="WWR1" s="757"/>
      <c r="WWS1" s="757"/>
      <c r="WWT1" s="757"/>
      <c r="WWU1" s="757"/>
      <c r="WWV1" s="757"/>
      <c r="WWW1" s="757"/>
      <c r="WWX1" s="757"/>
      <c r="WWY1" s="757"/>
      <c r="WWZ1" s="757"/>
      <c r="WXA1" s="757"/>
      <c r="WXB1" s="757"/>
      <c r="WXC1" s="757"/>
      <c r="WXD1" s="757"/>
      <c r="WXE1" s="756"/>
      <c r="WXF1" s="757"/>
      <c r="WXG1" s="757"/>
      <c r="WXH1" s="757"/>
      <c r="WXI1" s="757"/>
      <c r="WXJ1" s="757"/>
      <c r="WXK1" s="757"/>
      <c r="WXL1" s="757"/>
      <c r="WXM1" s="757"/>
      <c r="WXN1" s="757"/>
      <c r="WXO1" s="757"/>
      <c r="WXP1" s="757"/>
      <c r="WXQ1" s="757"/>
      <c r="WXR1" s="757"/>
      <c r="WXS1" s="757"/>
      <c r="WXT1" s="757"/>
      <c r="WXU1" s="756"/>
      <c r="WXV1" s="757"/>
      <c r="WXW1" s="757"/>
      <c r="WXX1" s="757"/>
      <c r="WXY1" s="757"/>
      <c r="WXZ1" s="757"/>
      <c r="WYA1" s="757"/>
      <c r="WYB1" s="757"/>
      <c r="WYC1" s="757"/>
      <c r="WYD1" s="757"/>
      <c r="WYE1" s="757"/>
      <c r="WYF1" s="757"/>
      <c r="WYG1" s="757"/>
      <c r="WYH1" s="757"/>
      <c r="WYI1" s="757"/>
      <c r="WYJ1" s="757"/>
      <c r="WYK1" s="756"/>
      <c r="WYL1" s="757"/>
      <c r="WYM1" s="757"/>
      <c r="WYN1" s="757"/>
      <c r="WYO1" s="757"/>
      <c r="WYP1" s="757"/>
      <c r="WYQ1" s="757"/>
      <c r="WYR1" s="757"/>
      <c r="WYS1" s="757"/>
      <c r="WYT1" s="757"/>
      <c r="WYU1" s="757"/>
      <c r="WYV1" s="757"/>
      <c r="WYW1" s="757"/>
      <c r="WYX1" s="757"/>
      <c r="WYY1" s="757"/>
      <c r="WYZ1" s="757"/>
      <c r="WZA1" s="756"/>
      <c r="WZB1" s="757"/>
      <c r="WZC1" s="757"/>
      <c r="WZD1" s="757"/>
      <c r="WZE1" s="757"/>
      <c r="WZF1" s="757"/>
      <c r="WZG1" s="757"/>
      <c r="WZH1" s="757"/>
      <c r="WZI1" s="757"/>
      <c r="WZJ1" s="757"/>
      <c r="WZK1" s="757"/>
      <c r="WZL1" s="757"/>
      <c r="WZM1" s="757"/>
      <c r="WZN1" s="757"/>
      <c r="WZO1" s="757"/>
      <c r="WZP1" s="757"/>
      <c r="WZQ1" s="756"/>
      <c r="WZR1" s="757"/>
      <c r="WZS1" s="757"/>
      <c r="WZT1" s="757"/>
      <c r="WZU1" s="757"/>
      <c r="WZV1" s="757"/>
      <c r="WZW1" s="757"/>
      <c r="WZX1" s="757"/>
      <c r="WZY1" s="757"/>
      <c r="WZZ1" s="757"/>
      <c r="XAA1" s="757"/>
      <c r="XAB1" s="757"/>
      <c r="XAC1" s="757"/>
      <c r="XAD1" s="757"/>
      <c r="XAE1" s="757"/>
      <c r="XAF1" s="757"/>
      <c r="XAG1" s="756"/>
      <c r="XAH1" s="757"/>
      <c r="XAI1" s="757"/>
      <c r="XAJ1" s="757"/>
      <c r="XAK1" s="757"/>
      <c r="XAL1" s="757"/>
      <c r="XAM1" s="757"/>
      <c r="XAN1" s="757"/>
      <c r="XAO1" s="757"/>
      <c r="XAP1" s="757"/>
      <c r="XAQ1" s="757"/>
      <c r="XAR1" s="757"/>
      <c r="XAS1" s="757"/>
      <c r="XAT1" s="757"/>
      <c r="XAU1" s="757"/>
      <c r="XAV1" s="757"/>
      <c r="XAW1" s="756"/>
      <c r="XAX1" s="757"/>
      <c r="XAY1" s="757"/>
      <c r="XAZ1" s="757"/>
      <c r="XBA1" s="757"/>
      <c r="XBB1" s="757"/>
      <c r="XBC1" s="757"/>
      <c r="XBD1" s="757"/>
      <c r="XBE1" s="757"/>
      <c r="XBF1" s="757"/>
      <c r="XBG1" s="757"/>
      <c r="XBH1" s="757"/>
      <c r="XBI1" s="757"/>
      <c r="XBJ1" s="757"/>
      <c r="XBK1" s="757"/>
      <c r="XBL1" s="757"/>
      <c r="XBM1" s="756"/>
      <c r="XBN1" s="757"/>
      <c r="XBO1" s="757"/>
      <c r="XBP1" s="757"/>
      <c r="XBQ1" s="757"/>
      <c r="XBR1" s="757"/>
      <c r="XBS1" s="757"/>
      <c r="XBT1" s="757"/>
      <c r="XBU1" s="757"/>
      <c r="XBV1" s="757"/>
      <c r="XBW1" s="757"/>
      <c r="XBX1" s="757"/>
      <c r="XBY1" s="757"/>
      <c r="XBZ1" s="757"/>
      <c r="XCA1" s="757"/>
      <c r="XCB1" s="757"/>
      <c r="XCC1" s="756"/>
      <c r="XCD1" s="757"/>
      <c r="XCE1" s="757"/>
      <c r="XCF1" s="757"/>
      <c r="XCG1" s="757"/>
      <c r="XCH1" s="757"/>
      <c r="XCI1" s="757"/>
      <c r="XCJ1" s="757"/>
      <c r="XCK1" s="757"/>
      <c r="XCL1" s="757"/>
      <c r="XCM1" s="757"/>
      <c r="XCN1" s="757"/>
      <c r="XCO1" s="757"/>
      <c r="XCP1" s="757"/>
      <c r="XCQ1" s="757"/>
      <c r="XCR1" s="757"/>
      <c r="XCS1" s="756"/>
      <c r="XCT1" s="757"/>
      <c r="XCU1" s="757"/>
      <c r="XCV1" s="757"/>
      <c r="XCW1" s="757"/>
      <c r="XCX1" s="757"/>
      <c r="XCY1" s="757"/>
      <c r="XCZ1" s="757"/>
      <c r="XDA1" s="757"/>
      <c r="XDB1" s="757"/>
      <c r="XDC1" s="757"/>
      <c r="XDD1" s="757"/>
      <c r="XDE1" s="757"/>
      <c r="XDF1" s="757"/>
      <c r="XDG1" s="757"/>
      <c r="XDH1" s="757"/>
      <c r="XDI1" s="756"/>
      <c r="XDJ1" s="757"/>
      <c r="XDK1" s="757"/>
      <c r="XDL1" s="757"/>
      <c r="XDM1" s="757"/>
      <c r="XDN1" s="757"/>
      <c r="XDO1" s="757"/>
      <c r="XDP1" s="757"/>
      <c r="XDQ1" s="757"/>
      <c r="XDR1" s="757"/>
      <c r="XDS1" s="757"/>
      <c r="XDT1" s="757"/>
      <c r="XDU1" s="757"/>
      <c r="XDV1" s="757"/>
      <c r="XDW1" s="757"/>
      <c r="XDX1" s="757"/>
      <c r="XDY1" s="756"/>
      <c r="XDZ1" s="757"/>
      <c r="XEA1" s="757"/>
      <c r="XEB1" s="757"/>
      <c r="XEC1" s="757"/>
      <c r="XED1" s="757"/>
      <c r="XEE1" s="757"/>
      <c r="XEF1" s="757"/>
      <c r="XEG1" s="757"/>
      <c r="XEH1" s="757"/>
      <c r="XEI1" s="757"/>
      <c r="XEJ1" s="757"/>
      <c r="XEK1" s="757"/>
      <c r="XEL1" s="757"/>
      <c r="XEM1" s="757"/>
      <c r="XEN1" s="757"/>
      <c r="XEO1" s="756"/>
      <c r="XEP1" s="757"/>
      <c r="XEQ1" s="757"/>
      <c r="XER1" s="757"/>
      <c r="XES1" s="757"/>
      <c r="XET1" s="757"/>
      <c r="XEU1" s="757"/>
      <c r="XEV1" s="757"/>
      <c r="XEW1" s="757"/>
      <c r="XEX1" s="757"/>
      <c r="XEY1" s="757"/>
      <c r="XEZ1" s="757"/>
      <c r="XFA1" s="757"/>
      <c r="XFB1" s="757"/>
      <c r="XFC1" s="757"/>
      <c r="XFD1" s="757"/>
    </row>
    <row r="2" spans="1:16384" s="55" customFormat="1" ht="13.5" thickBot="1">
      <c r="A2" s="54" t="s">
        <v>400</v>
      </c>
    </row>
    <row r="3" spans="1:16384" s="55" customFormat="1" ht="15.75" thickBot="1">
      <c r="A3" s="573" t="s">
        <v>402</v>
      </c>
      <c r="B3" s="574"/>
      <c r="C3" s="574"/>
      <c r="D3" s="574"/>
      <c r="E3" s="574"/>
      <c r="F3" s="575"/>
    </row>
    <row r="4" spans="1:16384" s="55" customFormat="1" ht="15.75" thickBot="1">
      <c r="A4" s="573" t="s">
        <v>404</v>
      </c>
      <c r="B4" s="574"/>
      <c r="C4" s="574"/>
      <c r="D4" s="574"/>
      <c r="E4" s="574"/>
      <c r="F4" s="575"/>
    </row>
    <row r="5" spans="1:16384" ht="15.75" thickBot="1">
      <c r="A5" s="573" t="s">
        <v>403</v>
      </c>
      <c r="B5" s="574"/>
      <c r="C5" s="574"/>
      <c r="D5" s="574"/>
      <c r="E5" s="574"/>
      <c r="F5" s="575"/>
    </row>
    <row r="6" spans="1:16384" s="55" customFormat="1" ht="15.75" thickBot="1">
      <c r="A6" s="573" t="s">
        <v>401</v>
      </c>
      <c r="B6" s="574"/>
      <c r="C6" s="574"/>
      <c r="D6" s="574"/>
      <c r="E6" s="574"/>
      <c r="F6" s="575"/>
    </row>
    <row r="7" spans="1:16384">
      <c r="A7" s="261"/>
      <c r="B7" s="761" t="s">
        <v>9</v>
      </c>
      <c r="C7" s="762"/>
      <c r="D7" s="762"/>
      <c r="E7" s="758"/>
      <c r="F7" s="763"/>
    </row>
    <row r="8" spans="1:16384" ht="15" customHeight="1">
      <c r="A8" s="262"/>
      <c r="B8" s="263">
        <v>2018</v>
      </c>
      <c r="C8" s="259">
        <v>2019</v>
      </c>
      <c r="D8" s="259">
        <v>2020</v>
      </c>
      <c r="E8" s="264">
        <v>2021</v>
      </c>
      <c r="F8" s="260">
        <v>2022</v>
      </c>
    </row>
    <row r="9" spans="1:16384" ht="15" customHeight="1">
      <c r="A9" s="163" t="s">
        <v>0</v>
      </c>
      <c r="B9" s="576">
        <v>575</v>
      </c>
      <c r="C9" s="586"/>
      <c r="D9" s="35">
        <v>555</v>
      </c>
      <c r="E9" s="588"/>
      <c r="F9" s="577">
        <v>575</v>
      </c>
    </row>
    <row r="10" spans="1:16384" ht="15" customHeight="1">
      <c r="A10" s="163" t="s">
        <v>1</v>
      </c>
      <c r="B10" s="576">
        <v>1125</v>
      </c>
      <c r="C10" s="586"/>
      <c r="D10" s="35">
        <v>1112</v>
      </c>
      <c r="E10" s="588"/>
      <c r="F10" s="577">
        <v>1055</v>
      </c>
    </row>
    <row r="11" spans="1:16384" ht="15" customHeight="1">
      <c r="A11" s="163" t="s">
        <v>2</v>
      </c>
      <c r="B11" s="576">
        <f>SUM(B9:B10)</f>
        <v>1700</v>
      </c>
      <c r="C11" s="586"/>
      <c r="D11" s="35">
        <f>SUM(D9:D10)</f>
        <v>1667</v>
      </c>
      <c r="E11" s="588"/>
      <c r="F11" s="577">
        <f>SUM(F9:F10)</f>
        <v>1630</v>
      </c>
    </row>
    <row r="12" spans="1:16384" ht="15.75" customHeight="1" thickBot="1">
      <c r="A12" s="164" t="s">
        <v>3</v>
      </c>
      <c r="B12" s="578">
        <f t="shared" ref="B12:F12" si="0">B10-B9</f>
        <v>550</v>
      </c>
      <c r="C12" s="587"/>
      <c r="D12" s="579">
        <f t="shared" si="0"/>
        <v>557</v>
      </c>
      <c r="E12" s="587"/>
      <c r="F12" s="580">
        <f t="shared" si="0"/>
        <v>480</v>
      </c>
    </row>
    <row r="13" spans="1:16384" ht="15.75" thickBot="1"/>
    <row r="14" spans="1:16384" ht="15.75" thickBot="1">
      <c r="A14" s="573" t="s">
        <v>402</v>
      </c>
      <c r="B14" s="574"/>
      <c r="C14" s="574"/>
      <c r="D14" s="574"/>
      <c r="E14" s="574"/>
      <c r="F14" s="575"/>
    </row>
    <row r="15" spans="1:16384" ht="15.75" thickBot="1">
      <c r="A15" s="573" t="s">
        <v>404</v>
      </c>
      <c r="B15" s="574"/>
      <c r="C15" s="574"/>
      <c r="D15" s="574"/>
      <c r="E15" s="574"/>
      <c r="F15" s="575"/>
    </row>
    <row r="16" spans="1:16384" ht="15.75" thickBot="1">
      <c r="A16" s="573" t="s">
        <v>403</v>
      </c>
      <c r="B16" s="574"/>
      <c r="C16" s="574"/>
      <c r="D16" s="574"/>
      <c r="E16" s="574"/>
      <c r="F16" s="575"/>
    </row>
    <row r="17" spans="1:6" ht="15.75" thickBot="1">
      <c r="A17" s="573" t="s">
        <v>405</v>
      </c>
      <c r="B17" s="574"/>
      <c r="C17" s="574"/>
      <c r="D17" s="574"/>
      <c r="E17" s="574"/>
      <c r="F17" s="575"/>
    </row>
    <row r="18" spans="1:6">
      <c r="A18" s="261"/>
      <c r="B18" s="761" t="s">
        <v>9</v>
      </c>
      <c r="C18" s="762"/>
      <c r="D18" s="762"/>
      <c r="E18" s="758"/>
      <c r="F18" s="763"/>
    </row>
    <row r="19" spans="1:6">
      <c r="A19" s="262"/>
      <c r="B19" s="263">
        <v>2018</v>
      </c>
      <c r="C19" s="259">
        <v>2019</v>
      </c>
      <c r="D19" s="259">
        <v>2020</v>
      </c>
      <c r="E19" s="264">
        <v>2021</v>
      </c>
      <c r="F19" s="260">
        <v>2022</v>
      </c>
    </row>
    <row r="20" spans="1:6">
      <c r="A20" s="163" t="s">
        <v>0</v>
      </c>
      <c r="B20" s="581">
        <f>B9/$B$11</f>
        <v>0.33823529411764708</v>
      </c>
      <c r="C20" s="589"/>
      <c r="D20" s="49">
        <f>D9/$D$11</f>
        <v>0.33293341331733656</v>
      </c>
      <c r="E20" s="592"/>
      <c r="F20" s="582">
        <f>F9/$F$11</f>
        <v>0.35276073619631904</v>
      </c>
    </row>
    <row r="21" spans="1:6">
      <c r="A21" s="163" t="s">
        <v>1</v>
      </c>
      <c r="B21" s="581">
        <f t="shared" ref="B21:B22" si="1">B10/$B$11</f>
        <v>0.66176470588235292</v>
      </c>
      <c r="C21" s="589"/>
      <c r="D21" s="49">
        <f t="shared" ref="D21:D22" si="2">D10/$D$11</f>
        <v>0.6670665866826635</v>
      </c>
      <c r="E21" s="592"/>
      <c r="F21" s="582">
        <f t="shared" ref="F21:F22" si="3">F10/$F$11</f>
        <v>0.64723926380368102</v>
      </c>
    </row>
    <row r="22" spans="1:6">
      <c r="A22" s="163" t="s">
        <v>2</v>
      </c>
      <c r="B22" s="584">
        <f t="shared" si="1"/>
        <v>1</v>
      </c>
      <c r="C22" s="590"/>
      <c r="D22" s="136">
        <f t="shared" si="2"/>
        <v>1</v>
      </c>
      <c r="E22" s="593"/>
      <c r="F22" s="585">
        <f t="shared" si="3"/>
        <v>1</v>
      </c>
    </row>
    <row r="23" spans="1:6" ht="15.75" thickBot="1">
      <c r="A23" s="164" t="s">
        <v>406</v>
      </c>
      <c r="B23" s="567">
        <f>(B21-B20)*100</f>
        <v>32.352941176470587</v>
      </c>
      <c r="C23" s="591"/>
      <c r="D23" s="568">
        <f>(D21-D20)*100</f>
        <v>33.413317336532693</v>
      </c>
      <c r="E23" s="591"/>
      <c r="F23" s="572">
        <f>(F21-F20)*100</f>
        <v>29.447852760736197</v>
      </c>
    </row>
    <row r="53" spans="13:24" ht="16.5">
      <c r="M53" s="594"/>
    </row>
    <row r="54" spans="13:24" ht="16.5">
      <c r="N54" s="595"/>
      <c r="S54" s="595"/>
      <c r="X54" s="595"/>
    </row>
    <row r="55" spans="13:24" ht="16.5">
      <c r="M55" s="595"/>
      <c r="P55" s="595"/>
      <c r="S55" s="595"/>
    </row>
    <row r="56" spans="13:24" ht="16.5">
      <c r="M56" s="595"/>
      <c r="P56" s="595"/>
      <c r="S56" s="595"/>
    </row>
    <row r="64" spans="13:24" ht="15.75" thickBot="1"/>
    <row r="65" spans="1:14" ht="15.75" thickBot="1">
      <c r="A65" s="573" t="s">
        <v>402</v>
      </c>
      <c r="B65" s="574"/>
      <c r="C65" s="574"/>
      <c r="D65" s="574"/>
      <c r="E65" s="574"/>
      <c r="F65" s="575"/>
    </row>
    <row r="66" spans="1:14" ht="15.75" thickBot="1">
      <c r="A66" s="573" t="s">
        <v>404</v>
      </c>
      <c r="B66" s="574"/>
      <c r="C66" s="574"/>
      <c r="D66" s="574"/>
      <c r="E66" s="574"/>
      <c r="F66" s="575"/>
    </row>
    <row r="67" spans="1:14" ht="15.75" thickBot="1">
      <c r="A67" s="573" t="s">
        <v>403</v>
      </c>
      <c r="B67" s="574"/>
      <c r="C67" s="574"/>
      <c r="D67" s="574"/>
      <c r="E67" s="574"/>
      <c r="F67" s="575"/>
    </row>
    <row r="68" spans="1:14" ht="15.75" thickBot="1">
      <c r="A68" s="573" t="s">
        <v>407</v>
      </c>
      <c r="B68" s="574"/>
      <c r="C68" s="574"/>
      <c r="D68" s="574"/>
      <c r="E68" s="574"/>
      <c r="F68" s="575"/>
    </row>
    <row r="69" spans="1:14">
      <c r="A69" s="261"/>
      <c r="B69" s="761" t="s">
        <v>9</v>
      </c>
      <c r="C69" s="762"/>
      <c r="D69" s="762"/>
      <c r="E69" s="758"/>
      <c r="F69" s="763"/>
    </row>
    <row r="70" spans="1:14">
      <c r="A70" s="262"/>
      <c r="B70" s="263">
        <v>2018</v>
      </c>
      <c r="C70" s="259">
        <v>2019</v>
      </c>
      <c r="D70" s="259">
        <v>2020</v>
      </c>
      <c r="E70" s="264">
        <v>2021</v>
      </c>
      <c r="F70" s="260">
        <v>2022</v>
      </c>
    </row>
    <row r="71" spans="1:14">
      <c r="A71" s="163" t="s">
        <v>0</v>
      </c>
      <c r="B71" s="576">
        <v>241</v>
      </c>
      <c r="C71" s="586"/>
      <c r="D71" s="35">
        <v>228</v>
      </c>
      <c r="E71" s="588"/>
      <c r="F71" s="577">
        <v>226</v>
      </c>
    </row>
    <row r="72" spans="1:14">
      <c r="A72" s="163" t="s">
        <v>1</v>
      </c>
      <c r="B72" s="576">
        <v>733</v>
      </c>
      <c r="C72" s="586"/>
      <c r="D72" s="35">
        <v>708</v>
      </c>
      <c r="E72" s="588"/>
      <c r="F72" s="577">
        <v>653</v>
      </c>
    </row>
    <row r="73" spans="1:14">
      <c r="A73" s="163" t="s">
        <v>2</v>
      </c>
      <c r="B73" s="576">
        <f>SUM(B71:B72)</f>
        <v>974</v>
      </c>
      <c r="C73" s="586"/>
      <c r="D73" s="35">
        <f>SUM(D71:D72)</f>
        <v>936</v>
      </c>
      <c r="E73" s="588"/>
      <c r="F73" s="577">
        <f>SUM(F71:F72)</f>
        <v>879</v>
      </c>
    </row>
    <row r="74" spans="1:14" ht="15.75" thickBot="1">
      <c r="A74" s="164" t="s">
        <v>3</v>
      </c>
      <c r="B74" s="578">
        <f t="shared" ref="B74" si="4">B72-B71</f>
        <v>492</v>
      </c>
      <c r="C74" s="587"/>
      <c r="D74" s="579">
        <f t="shared" ref="D74" si="5">D72-D71</f>
        <v>480</v>
      </c>
      <c r="E74" s="587"/>
      <c r="F74" s="580">
        <f t="shared" ref="F74" si="6">F72-F71</f>
        <v>427</v>
      </c>
    </row>
    <row r="75" spans="1:14" ht="17.25" thickBot="1">
      <c r="N75" s="594"/>
    </row>
    <row r="76" spans="1:14" ht="15.75" thickBot="1">
      <c r="A76" s="573" t="s">
        <v>402</v>
      </c>
      <c r="B76" s="574"/>
      <c r="C76" s="574"/>
      <c r="D76" s="574"/>
      <c r="E76" s="574"/>
      <c r="F76" s="575"/>
    </row>
    <row r="77" spans="1:14" ht="15.75" thickBot="1">
      <c r="A77" s="573" t="s">
        <v>404</v>
      </c>
      <c r="B77" s="574"/>
      <c r="C77" s="574"/>
      <c r="D77" s="574"/>
      <c r="E77" s="574"/>
      <c r="F77" s="575"/>
    </row>
    <row r="78" spans="1:14" ht="15.75" thickBot="1">
      <c r="A78" s="573" t="s">
        <v>403</v>
      </c>
      <c r="B78" s="574"/>
      <c r="C78" s="574"/>
      <c r="D78" s="574"/>
      <c r="E78" s="574"/>
      <c r="F78" s="575"/>
    </row>
    <row r="79" spans="1:14" ht="30.75" customHeight="1" thickBot="1">
      <c r="A79" s="883" t="s">
        <v>408</v>
      </c>
      <c r="B79" s="884"/>
      <c r="C79" s="884"/>
      <c r="D79" s="884"/>
      <c r="E79" s="884"/>
      <c r="F79" s="885"/>
    </row>
    <row r="80" spans="1:14">
      <c r="A80" s="261"/>
      <c r="B80" s="761" t="s">
        <v>9</v>
      </c>
      <c r="C80" s="762"/>
      <c r="D80" s="762"/>
      <c r="E80" s="758"/>
      <c r="F80" s="763"/>
    </row>
    <row r="81" spans="1:10">
      <c r="A81" s="262"/>
      <c r="B81" s="263">
        <v>2018</v>
      </c>
      <c r="C81" s="259">
        <v>2019</v>
      </c>
      <c r="D81" s="259">
        <v>2020</v>
      </c>
      <c r="E81" s="264">
        <v>2021</v>
      </c>
      <c r="F81" s="260">
        <v>2022</v>
      </c>
    </row>
    <row r="82" spans="1:10">
      <c r="A82" s="163" t="s">
        <v>0</v>
      </c>
      <c r="B82" s="581">
        <f>B71/B$73</f>
        <v>0.24743326488706366</v>
      </c>
      <c r="C82" s="589"/>
      <c r="D82" s="49">
        <f>D71/$D$73</f>
        <v>0.24358974358974358</v>
      </c>
      <c r="E82" s="592"/>
      <c r="F82" s="582">
        <f>F71/$F$73</f>
        <v>0.25711035267349258</v>
      </c>
    </row>
    <row r="83" spans="1:10">
      <c r="A83" s="163" t="s">
        <v>1</v>
      </c>
      <c r="B83" s="581">
        <f t="shared" ref="B83:B84" si="7">B72/B$73</f>
        <v>0.75256673511293637</v>
      </c>
      <c r="C83" s="589"/>
      <c r="D83" s="49">
        <f t="shared" ref="D83:D84" si="8">D72/$D$73</f>
        <v>0.75641025641025639</v>
      </c>
      <c r="E83" s="592"/>
      <c r="F83" s="582">
        <f t="shared" ref="F83" si="9">F72/$F$73</f>
        <v>0.74288964732650742</v>
      </c>
    </row>
    <row r="84" spans="1:10">
      <c r="A84" s="163" t="s">
        <v>2</v>
      </c>
      <c r="B84" s="584">
        <f t="shared" si="7"/>
        <v>1</v>
      </c>
      <c r="C84" s="590"/>
      <c r="D84" s="136">
        <f t="shared" si="8"/>
        <v>1</v>
      </c>
      <c r="E84" s="593"/>
      <c r="F84" s="137">
        <f>SUM(F82:F83)</f>
        <v>1</v>
      </c>
    </row>
    <row r="85" spans="1:10" ht="15.75" thickBot="1">
      <c r="A85" s="164" t="s">
        <v>406</v>
      </c>
      <c r="B85" s="567">
        <v>50.4</v>
      </c>
      <c r="C85" s="591"/>
      <c r="D85" s="568">
        <v>51.2</v>
      </c>
      <c r="E85" s="591"/>
      <c r="F85" s="572">
        <f>(F83-F82)*100</f>
        <v>48.57792946530148</v>
      </c>
    </row>
    <row r="87" spans="1:10">
      <c r="F87" s="33"/>
    </row>
    <row r="92" spans="1:10">
      <c r="J92" s="596"/>
    </row>
    <row r="108" spans="1:27" ht="15.75" thickBot="1"/>
    <row r="109" spans="1:27" ht="17.25" thickBot="1">
      <c r="A109" s="573" t="s">
        <v>402</v>
      </c>
      <c r="B109" s="574"/>
      <c r="C109" s="574"/>
      <c r="D109" s="574"/>
      <c r="E109" s="574"/>
      <c r="F109" s="575"/>
      <c r="H109" s="600" t="s">
        <v>402</v>
      </c>
      <c r="I109" s="601"/>
      <c r="J109" s="601"/>
      <c r="K109" s="601"/>
      <c r="L109" s="601"/>
      <c r="M109" s="602"/>
      <c r="Q109" s="597"/>
      <c r="V109" s="597"/>
      <c r="AA109" s="597"/>
    </row>
    <row r="110" spans="1:27" ht="17.25" thickBot="1">
      <c r="A110" s="573" t="s">
        <v>404</v>
      </c>
      <c r="B110" s="574"/>
      <c r="C110" s="574"/>
      <c r="D110" s="574"/>
      <c r="E110" s="574"/>
      <c r="F110" s="575"/>
      <c r="H110" s="600" t="s">
        <v>404</v>
      </c>
      <c r="I110" s="601"/>
      <c r="J110" s="601"/>
      <c r="K110" s="601"/>
      <c r="L110" s="601"/>
      <c r="M110" s="602"/>
      <c r="P110" s="597"/>
      <c r="S110" s="597"/>
      <c r="U110" s="597"/>
    </row>
    <row r="111" spans="1:27" ht="17.25" thickBot="1">
      <c r="A111" s="573" t="s">
        <v>403</v>
      </c>
      <c r="B111" s="574"/>
      <c r="C111" s="574"/>
      <c r="D111" s="574"/>
      <c r="E111" s="574"/>
      <c r="F111" s="575"/>
      <c r="H111" s="600" t="s">
        <v>403</v>
      </c>
      <c r="I111" s="601"/>
      <c r="J111" s="601"/>
      <c r="K111" s="601"/>
      <c r="L111" s="601"/>
      <c r="M111" s="602"/>
      <c r="P111" s="597"/>
      <c r="S111" s="597"/>
      <c r="U111" s="597"/>
    </row>
    <row r="112" spans="1:27" ht="17.25" thickBot="1">
      <c r="A112" s="573" t="s">
        <v>410</v>
      </c>
      <c r="B112" s="574"/>
      <c r="C112" s="574"/>
      <c r="D112" s="574"/>
      <c r="E112" s="574"/>
      <c r="F112" s="575"/>
      <c r="H112" s="600" t="s">
        <v>412</v>
      </c>
      <c r="I112" s="601"/>
      <c r="J112" s="601"/>
      <c r="K112" s="601"/>
      <c r="L112" s="601"/>
      <c r="M112" s="602"/>
      <c r="T112" s="595"/>
      <c r="V112" s="595"/>
      <c r="Y112" s="595"/>
    </row>
    <row r="113" spans="1:23" ht="16.5">
      <c r="A113" s="261"/>
      <c r="B113" s="761" t="s">
        <v>9</v>
      </c>
      <c r="C113" s="762"/>
      <c r="D113" s="762"/>
      <c r="E113" s="758"/>
      <c r="F113" s="763"/>
      <c r="H113" s="257"/>
      <c r="I113" s="762" t="s">
        <v>9</v>
      </c>
      <c r="J113" s="762"/>
      <c r="K113" s="762"/>
      <c r="L113" s="762"/>
      <c r="M113" s="763"/>
      <c r="P113" s="595"/>
      <c r="Q113" s="595"/>
      <c r="S113" s="595"/>
      <c r="V113" s="595"/>
    </row>
    <row r="114" spans="1:23" ht="16.5">
      <c r="A114" s="262"/>
      <c r="B114" s="263">
        <v>2018</v>
      </c>
      <c r="C114" s="259">
        <v>2019</v>
      </c>
      <c r="D114" s="259">
        <v>2020</v>
      </c>
      <c r="E114" s="264">
        <v>2021</v>
      </c>
      <c r="F114" s="260">
        <v>2022</v>
      </c>
      <c r="H114" s="626"/>
      <c r="I114" s="627">
        <v>2018</v>
      </c>
      <c r="J114" s="627">
        <v>2019</v>
      </c>
      <c r="K114" s="627">
        <v>2020</v>
      </c>
      <c r="L114" s="627">
        <v>2021</v>
      </c>
      <c r="M114" s="628">
        <v>2022</v>
      </c>
      <c r="P114" s="595"/>
      <c r="R114" s="595"/>
      <c r="T114" s="595"/>
      <c r="W114" s="595"/>
    </row>
    <row r="115" spans="1:23" ht="16.5">
      <c r="A115" s="163" t="s">
        <v>414</v>
      </c>
      <c r="B115" s="576">
        <v>1077</v>
      </c>
      <c r="C115" s="586"/>
      <c r="D115" s="35">
        <v>1059</v>
      </c>
      <c r="E115" s="588"/>
      <c r="F115" s="577">
        <v>991</v>
      </c>
      <c r="H115" s="629" t="s">
        <v>414</v>
      </c>
      <c r="I115" s="586"/>
      <c r="J115" s="586"/>
      <c r="K115" s="586"/>
      <c r="L115" s="586"/>
      <c r="M115" s="619"/>
      <c r="P115" s="595"/>
      <c r="R115" s="595"/>
      <c r="T115" s="595"/>
      <c r="W115" s="595"/>
    </row>
    <row r="116" spans="1:23">
      <c r="A116" s="163" t="s">
        <v>415</v>
      </c>
      <c r="B116" s="576">
        <v>48</v>
      </c>
      <c r="C116" s="586"/>
      <c r="D116" s="35">
        <v>53</v>
      </c>
      <c r="E116" s="588"/>
      <c r="F116" s="577">
        <v>64</v>
      </c>
      <c r="H116" s="629" t="s">
        <v>415</v>
      </c>
      <c r="I116" s="586"/>
      <c r="J116" s="586"/>
      <c r="K116" s="586"/>
      <c r="L116" s="586"/>
      <c r="M116" s="619"/>
    </row>
    <row r="117" spans="1:23" ht="15.75" thickBot="1">
      <c r="A117" s="164" t="s">
        <v>81</v>
      </c>
      <c r="B117" s="578">
        <f>SUM(B115:B116)</f>
        <v>1125</v>
      </c>
      <c r="C117" s="587"/>
      <c r="D117" s="579">
        <f>SUM(D115:D116)</f>
        <v>1112</v>
      </c>
      <c r="E117" s="598"/>
      <c r="F117" s="599">
        <f>SUM(F115:F116)</f>
        <v>1055</v>
      </c>
      <c r="H117" s="630" t="s">
        <v>81</v>
      </c>
      <c r="I117" s="587"/>
      <c r="J117" s="587"/>
      <c r="K117" s="587"/>
      <c r="L117" s="587"/>
      <c r="M117" s="621"/>
    </row>
    <row r="118" spans="1:23" ht="15.75" thickBot="1">
      <c r="H118" s="129"/>
      <c r="M118" s="130"/>
    </row>
    <row r="119" spans="1:23" ht="15.75" thickBot="1">
      <c r="A119" s="573" t="s">
        <v>402</v>
      </c>
      <c r="B119" s="574"/>
      <c r="C119" s="574"/>
      <c r="D119" s="574"/>
      <c r="E119" s="574"/>
      <c r="F119" s="575"/>
      <c r="H119" s="573" t="s">
        <v>402</v>
      </c>
      <c r="I119" s="574"/>
      <c r="J119" s="574"/>
      <c r="K119" s="574"/>
      <c r="L119" s="574"/>
      <c r="M119" s="575"/>
    </row>
    <row r="120" spans="1:23" ht="15.75" thickBot="1">
      <c r="A120" s="573" t="s">
        <v>404</v>
      </c>
      <c r="B120" s="574"/>
      <c r="C120" s="574"/>
      <c r="D120" s="574"/>
      <c r="E120" s="574"/>
      <c r="F120" s="575"/>
      <c r="H120" s="573" t="s">
        <v>404</v>
      </c>
      <c r="I120" s="574"/>
      <c r="J120" s="574"/>
      <c r="K120" s="574"/>
      <c r="L120" s="574"/>
      <c r="M120" s="575"/>
    </row>
    <row r="121" spans="1:23" ht="15.75" thickBot="1">
      <c r="A121" s="573" t="s">
        <v>403</v>
      </c>
      <c r="B121" s="574"/>
      <c r="C121" s="574"/>
      <c r="D121" s="574"/>
      <c r="E121" s="574"/>
      <c r="F121" s="575"/>
      <c r="H121" s="573" t="s">
        <v>403</v>
      </c>
      <c r="I121" s="574"/>
      <c r="J121" s="574"/>
      <c r="K121" s="574"/>
      <c r="L121" s="574"/>
      <c r="M121" s="575"/>
    </row>
    <row r="122" spans="1:23" ht="15.75" thickBot="1">
      <c r="A122" s="883" t="s">
        <v>411</v>
      </c>
      <c r="B122" s="884"/>
      <c r="C122" s="884"/>
      <c r="D122" s="884"/>
      <c r="E122" s="884"/>
      <c r="F122" s="885"/>
      <c r="H122" s="886" t="s">
        <v>413</v>
      </c>
      <c r="I122" s="887"/>
      <c r="J122" s="887"/>
      <c r="K122" s="887"/>
      <c r="L122" s="887"/>
      <c r="M122" s="888"/>
    </row>
    <row r="123" spans="1:23">
      <c r="A123" s="261"/>
      <c r="B123" s="761" t="s">
        <v>9</v>
      </c>
      <c r="C123" s="762"/>
      <c r="D123" s="762"/>
      <c r="E123" s="758"/>
      <c r="F123" s="763"/>
      <c r="H123" s="625"/>
      <c r="I123" s="889" t="s">
        <v>9</v>
      </c>
      <c r="J123" s="889"/>
      <c r="K123" s="889"/>
      <c r="L123" s="889"/>
      <c r="M123" s="890"/>
    </row>
    <row r="124" spans="1:23">
      <c r="A124" s="262"/>
      <c r="B124" s="263">
        <v>2018</v>
      </c>
      <c r="C124" s="259">
        <v>2019</v>
      </c>
      <c r="D124" s="259">
        <v>2020</v>
      </c>
      <c r="E124" s="264">
        <v>2021</v>
      </c>
      <c r="F124" s="260">
        <v>2022</v>
      </c>
      <c r="H124" s="626"/>
      <c r="I124" s="627">
        <v>2018</v>
      </c>
      <c r="J124" s="627">
        <v>2019</v>
      </c>
      <c r="K124" s="627">
        <v>2020</v>
      </c>
      <c r="L124" s="627">
        <v>2021</v>
      </c>
      <c r="M124" s="628">
        <v>2022</v>
      </c>
    </row>
    <row r="125" spans="1:23">
      <c r="A125" s="163" t="s">
        <v>414</v>
      </c>
      <c r="B125" s="581">
        <f>B115/B$117</f>
        <v>0.95733333333333337</v>
      </c>
      <c r="C125" s="589"/>
      <c r="D125" s="49">
        <f>D115/$D$117</f>
        <v>0.95233812949640284</v>
      </c>
      <c r="E125" s="592"/>
      <c r="F125" s="582">
        <f>F115/$F$117</f>
        <v>0.9393364928909953</v>
      </c>
      <c r="H125" s="629" t="s">
        <v>414</v>
      </c>
      <c r="I125" s="589" t="e">
        <f>I115/$I$117</f>
        <v>#DIV/0!</v>
      </c>
      <c r="J125" s="589"/>
      <c r="K125" s="589" t="e">
        <f>K115/$I$117</f>
        <v>#DIV/0!</v>
      </c>
      <c r="L125" s="589"/>
      <c r="M125" s="622" t="e">
        <f>M115/$I$117</f>
        <v>#DIV/0!</v>
      </c>
    </row>
    <row r="126" spans="1:23">
      <c r="A126" s="163" t="s">
        <v>415</v>
      </c>
      <c r="B126" s="581">
        <f t="shared" ref="B126:B127" si="10">B116/B$117</f>
        <v>4.2666666666666665E-2</v>
      </c>
      <c r="C126" s="589"/>
      <c r="D126" s="49">
        <f t="shared" ref="D126:D127" si="11">D116/$D$117</f>
        <v>4.7661870503597124E-2</v>
      </c>
      <c r="E126" s="592"/>
      <c r="F126" s="582">
        <f t="shared" ref="F126:F127" si="12">F116/$F$117</f>
        <v>6.0663507109004741E-2</v>
      </c>
      <c r="H126" s="629" t="s">
        <v>415</v>
      </c>
      <c r="I126" s="589" t="e">
        <f t="shared" ref="I126:K126" si="13">I116/$I$117</f>
        <v>#DIV/0!</v>
      </c>
      <c r="J126" s="589"/>
      <c r="K126" s="589" t="e">
        <f t="shared" si="13"/>
        <v>#DIV/0!</v>
      </c>
      <c r="L126" s="589"/>
      <c r="M126" s="622" t="e">
        <f>M116/$I$117</f>
        <v>#DIV/0!</v>
      </c>
    </row>
    <row r="127" spans="1:23" ht="15.75" thickBot="1">
      <c r="A127" s="164" t="s">
        <v>81</v>
      </c>
      <c r="B127" s="605">
        <f t="shared" si="10"/>
        <v>1</v>
      </c>
      <c r="C127" s="604"/>
      <c r="D127" s="603">
        <f t="shared" si="11"/>
        <v>1</v>
      </c>
      <c r="E127" s="606"/>
      <c r="F127" s="607">
        <f t="shared" si="12"/>
        <v>1</v>
      </c>
      <c r="H127" s="630" t="s">
        <v>81</v>
      </c>
      <c r="I127" s="623" t="e">
        <f>SUM(I125:I126)</f>
        <v>#DIV/0!</v>
      </c>
      <c r="J127" s="604"/>
      <c r="K127" s="623" t="e">
        <f>SUM(K125:K126)</f>
        <v>#DIV/0!</v>
      </c>
      <c r="L127" s="604"/>
      <c r="M127" s="624" t="e">
        <f>SUM(M125:M126)</f>
        <v>#DIV/0!</v>
      </c>
    </row>
    <row r="129" spans="1:27" ht="15.75" thickBot="1"/>
    <row r="130" spans="1:27" ht="17.25" thickBot="1">
      <c r="A130" s="573" t="s">
        <v>402</v>
      </c>
      <c r="B130" s="574"/>
      <c r="C130" s="574"/>
      <c r="D130" s="574"/>
      <c r="E130" s="574"/>
      <c r="F130" s="575"/>
      <c r="H130" s="600" t="s">
        <v>402</v>
      </c>
      <c r="I130" s="601"/>
      <c r="J130" s="601"/>
      <c r="K130" s="601"/>
      <c r="L130" s="601"/>
      <c r="M130" s="602"/>
      <c r="Q130" s="597"/>
      <c r="V130" s="597"/>
      <c r="AA130" s="597"/>
    </row>
    <row r="131" spans="1:27" ht="17.25" thickBot="1">
      <c r="A131" s="573" t="s">
        <v>404</v>
      </c>
      <c r="B131" s="574"/>
      <c r="C131" s="574"/>
      <c r="D131" s="574"/>
      <c r="E131" s="574"/>
      <c r="F131" s="575"/>
      <c r="H131" s="600" t="s">
        <v>404</v>
      </c>
      <c r="I131" s="601"/>
      <c r="J131" s="601"/>
      <c r="K131" s="601"/>
      <c r="L131" s="601"/>
      <c r="M131" s="602"/>
      <c r="P131" s="597"/>
      <c r="S131" s="597"/>
      <c r="U131" s="597"/>
    </row>
    <row r="132" spans="1:27" ht="17.25" thickBot="1">
      <c r="A132" s="573" t="s">
        <v>403</v>
      </c>
      <c r="B132" s="574"/>
      <c r="C132" s="574"/>
      <c r="D132" s="574"/>
      <c r="E132" s="574"/>
      <c r="F132" s="575"/>
      <c r="H132" s="600" t="s">
        <v>403</v>
      </c>
      <c r="I132" s="601"/>
      <c r="J132" s="601"/>
      <c r="K132" s="601"/>
      <c r="L132" s="601"/>
      <c r="M132" s="602"/>
      <c r="P132" s="597"/>
      <c r="S132" s="597"/>
      <c r="U132" s="597"/>
    </row>
    <row r="133" spans="1:27" ht="17.25" thickBot="1">
      <c r="A133" s="573" t="s">
        <v>462</v>
      </c>
      <c r="B133" s="574"/>
      <c r="C133" s="574"/>
      <c r="D133" s="574"/>
      <c r="E133" s="574"/>
      <c r="F133" s="575"/>
      <c r="H133" s="600" t="s">
        <v>418</v>
      </c>
      <c r="I133" s="601"/>
      <c r="J133" s="601"/>
      <c r="K133" s="601"/>
      <c r="L133" s="601"/>
      <c r="M133" s="602"/>
      <c r="T133" s="595"/>
      <c r="V133" s="595"/>
      <c r="Y133" s="595"/>
    </row>
    <row r="134" spans="1:27" ht="16.5">
      <c r="A134" s="261"/>
      <c r="B134" s="761" t="s">
        <v>9</v>
      </c>
      <c r="C134" s="762"/>
      <c r="D134" s="762"/>
      <c r="E134" s="758"/>
      <c r="F134" s="763"/>
      <c r="H134" s="257"/>
      <c r="I134" s="762" t="s">
        <v>9</v>
      </c>
      <c r="J134" s="762"/>
      <c r="K134" s="762"/>
      <c r="L134" s="762"/>
      <c r="M134" s="763"/>
      <c r="P134" s="595"/>
      <c r="Q134" s="595"/>
      <c r="S134" s="595"/>
      <c r="V134" s="595"/>
    </row>
    <row r="135" spans="1:27" ht="16.5">
      <c r="A135" s="262"/>
      <c r="B135" s="263">
        <v>2018</v>
      </c>
      <c r="C135" s="259">
        <v>2019</v>
      </c>
      <c r="D135" s="259">
        <v>2020</v>
      </c>
      <c r="E135" s="264">
        <v>2021</v>
      </c>
      <c r="F135" s="260">
        <v>2022</v>
      </c>
      <c r="H135" s="258"/>
      <c r="I135" s="259">
        <v>2018</v>
      </c>
      <c r="J135" s="259">
        <v>2019</v>
      </c>
      <c r="K135" s="259">
        <v>2020</v>
      </c>
      <c r="L135" s="259">
        <v>2021</v>
      </c>
      <c r="M135" s="260">
        <v>2022</v>
      </c>
      <c r="P135" s="595"/>
      <c r="R135" s="595"/>
      <c r="T135" s="595"/>
      <c r="W135" s="595"/>
    </row>
    <row r="136" spans="1:27" ht="30" customHeight="1">
      <c r="A136" s="613" t="s">
        <v>409</v>
      </c>
      <c r="B136" s="576">
        <v>607</v>
      </c>
      <c r="C136" s="586"/>
      <c r="D136" s="35">
        <v>606</v>
      </c>
      <c r="E136" s="588"/>
      <c r="F136" s="577">
        <v>592</v>
      </c>
      <c r="H136" s="613" t="s">
        <v>409</v>
      </c>
      <c r="I136" s="586"/>
      <c r="J136" s="586"/>
      <c r="K136" s="586"/>
      <c r="L136" s="586"/>
      <c r="M136" s="619"/>
      <c r="P136" s="595"/>
      <c r="R136" s="595"/>
      <c r="T136" s="595"/>
      <c r="W136" s="595"/>
    </row>
    <row r="137" spans="1:27" ht="30">
      <c r="A137" s="613" t="s">
        <v>417</v>
      </c>
      <c r="B137" s="576">
        <v>260</v>
      </c>
      <c r="C137" s="586"/>
      <c r="D137" s="35">
        <v>261</v>
      </c>
      <c r="E137" s="588"/>
      <c r="F137" s="577">
        <v>217</v>
      </c>
      <c r="H137" s="613" t="s">
        <v>417</v>
      </c>
      <c r="I137" s="586"/>
      <c r="J137" s="586"/>
      <c r="K137" s="586"/>
      <c r="L137" s="586"/>
      <c r="M137" s="619"/>
    </row>
    <row r="138" spans="1:27" ht="30">
      <c r="A138" s="614" t="s">
        <v>416</v>
      </c>
      <c r="B138" s="608">
        <v>258</v>
      </c>
      <c r="C138" s="609"/>
      <c r="D138" s="610">
        <v>245</v>
      </c>
      <c r="E138" s="611"/>
      <c r="F138" s="612">
        <v>246</v>
      </c>
      <c r="H138" s="614" t="s">
        <v>416</v>
      </c>
      <c r="I138" s="609"/>
      <c r="J138" s="609"/>
      <c r="K138" s="609"/>
      <c r="L138" s="609"/>
      <c r="M138" s="620"/>
    </row>
    <row r="139" spans="1:27" ht="15.75" thickBot="1">
      <c r="A139" s="164" t="s">
        <v>81</v>
      </c>
      <c r="B139" s="578">
        <f>SUM(B136:B138)</f>
        <v>1125</v>
      </c>
      <c r="C139" s="587"/>
      <c r="D139" s="579">
        <f>SUM(D136:D138)</f>
        <v>1112</v>
      </c>
      <c r="E139" s="598"/>
      <c r="F139" s="599">
        <f>SUM(F136:F138)</f>
        <v>1055</v>
      </c>
      <c r="H139" s="164" t="s">
        <v>81</v>
      </c>
      <c r="I139" s="587"/>
      <c r="J139" s="587"/>
      <c r="K139" s="587"/>
      <c r="L139" s="587"/>
      <c r="M139" s="621"/>
    </row>
    <row r="140" spans="1:27" ht="15.75" thickBot="1">
      <c r="H140" s="129"/>
      <c r="M140" s="130"/>
    </row>
    <row r="141" spans="1:27" ht="15.75" thickBot="1">
      <c r="A141" s="573" t="s">
        <v>402</v>
      </c>
      <c r="B141" s="574"/>
      <c r="C141" s="574"/>
      <c r="D141" s="574"/>
      <c r="E141" s="574"/>
      <c r="F141" s="575"/>
      <c r="H141" s="573" t="s">
        <v>402</v>
      </c>
      <c r="I141" s="574"/>
      <c r="J141" s="574"/>
      <c r="K141" s="574"/>
      <c r="L141" s="574"/>
      <c r="M141" s="575"/>
    </row>
    <row r="142" spans="1:27" ht="15.75" thickBot="1">
      <c r="A142" s="573" t="s">
        <v>404</v>
      </c>
      <c r="B142" s="574"/>
      <c r="C142" s="574"/>
      <c r="D142" s="574"/>
      <c r="E142" s="574"/>
      <c r="F142" s="575"/>
      <c r="H142" s="573" t="s">
        <v>404</v>
      </c>
      <c r="I142" s="574"/>
      <c r="J142" s="574"/>
      <c r="K142" s="574"/>
      <c r="L142" s="574"/>
      <c r="M142" s="575"/>
    </row>
    <row r="143" spans="1:27" ht="15.75" thickBot="1">
      <c r="A143" s="573" t="s">
        <v>403</v>
      </c>
      <c r="B143" s="574"/>
      <c r="C143" s="574"/>
      <c r="D143" s="574"/>
      <c r="E143" s="574"/>
      <c r="F143" s="575"/>
      <c r="H143" s="573" t="s">
        <v>403</v>
      </c>
      <c r="I143" s="574"/>
      <c r="J143" s="574"/>
      <c r="K143" s="574"/>
      <c r="L143" s="574"/>
      <c r="M143" s="575"/>
    </row>
    <row r="144" spans="1:27" ht="15.75" thickBot="1">
      <c r="A144" s="883" t="s">
        <v>463</v>
      </c>
      <c r="B144" s="884"/>
      <c r="C144" s="884"/>
      <c r="D144" s="884"/>
      <c r="E144" s="884"/>
      <c r="F144" s="885"/>
      <c r="H144" s="886" t="s">
        <v>418</v>
      </c>
      <c r="I144" s="887"/>
      <c r="J144" s="887"/>
      <c r="K144" s="887"/>
      <c r="L144" s="887"/>
      <c r="M144" s="888"/>
    </row>
    <row r="145" spans="1:27">
      <c r="A145" s="261"/>
      <c r="B145" s="761" t="s">
        <v>9</v>
      </c>
      <c r="C145" s="762"/>
      <c r="D145" s="762"/>
      <c r="E145" s="762"/>
      <c r="F145" s="763"/>
      <c r="H145" s="257"/>
      <c r="I145" s="762" t="s">
        <v>9</v>
      </c>
      <c r="J145" s="762"/>
      <c r="K145" s="762"/>
      <c r="L145" s="762"/>
      <c r="M145" s="763"/>
    </row>
    <row r="146" spans="1:27">
      <c r="A146" s="262"/>
      <c r="B146" s="263">
        <v>2018</v>
      </c>
      <c r="C146" s="259">
        <v>2019</v>
      </c>
      <c r="D146" s="259">
        <v>2020</v>
      </c>
      <c r="E146" s="259">
        <v>2021</v>
      </c>
      <c r="F146" s="260">
        <v>2022</v>
      </c>
      <c r="H146" s="258"/>
      <c r="I146" s="259">
        <v>2018</v>
      </c>
      <c r="J146" s="259">
        <v>2019</v>
      </c>
      <c r="K146" s="259">
        <v>2020</v>
      </c>
      <c r="L146" s="259">
        <v>2021</v>
      </c>
      <c r="M146" s="260">
        <v>2022</v>
      </c>
    </row>
    <row r="147" spans="1:27" ht="30">
      <c r="A147" s="613" t="s">
        <v>409</v>
      </c>
      <c r="B147" s="581">
        <f>B136/$B$139</f>
        <v>0.53955555555555557</v>
      </c>
      <c r="C147" s="589"/>
      <c r="D147" s="49">
        <f>D136/$D$139</f>
        <v>0.54496402877697847</v>
      </c>
      <c r="E147" s="589"/>
      <c r="F147" s="38">
        <f>F136/$F$139</f>
        <v>0.56113744075829386</v>
      </c>
      <c r="H147" s="613" t="s">
        <v>409</v>
      </c>
      <c r="I147" s="589" t="e">
        <f>I136/$I$139</f>
        <v>#DIV/0!</v>
      </c>
      <c r="J147" s="589" t="e">
        <f>J136/$J$139</f>
        <v>#DIV/0!</v>
      </c>
      <c r="K147" s="589" t="e">
        <f>K136/K$139</f>
        <v>#DIV/0!</v>
      </c>
      <c r="L147" s="589" t="e">
        <f>L136/L$139</f>
        <v>#DIV/0!</v>
      </c>
      <c r="M147" s="622" t="e">
        <f>M136/M$139</f>
        <v>#DIV/0!</v>
      </c>
    </row>
    <row r="148" spans="1:27" ht="30">
      <c r="A148" s="613" t="s">
        <v>417</v>
      </c>
      <c r="B148" s="581">
        <f t="shared" ref="B148:B150" si="14">B137/$B$139</f>
        <v>0.2311111111111111</v>
      </c>
      <c r="C148" s="589"/>
      <c r="D148" s="49">
        <f t="shared" ref="D148:D150" si="15">D137/$D$139</f>
        <v>0.23471223021582735</v>
      </c>
      <c r="E148" s="589"/>
      <c r="F148" s="38">
        <f t="shared" ref="F148:F150" si="16">F137/$F$139</f>
        <v>0.20568720379146918</v>
      </c>
      <c r="H148" s="613" t="s">
        <v>417</v>
      </c>
      <c r="I148" s="589" t="e">
        <f>I137/$I$139</f>
        <v>#DIV/0!</v>
      </c>
      <c r="J148" s="589" t="e">
        <f t="shared" ref="J148:J150" si="17">J137/$J$139</f>
        <v>#DIV/0!</v>
      </c>
      <c r="K148" s="589" t="e">
        <f t="shared" ref="K148:L150" si="18">K137/K$139</f>
        <v>#DIV/0!</v>
      </c>
      <c r="L148" s="589" t="e">
        <f t="shared" si="18"/>
        <v>#DIV/0!</v>
      </c>
      <c r="M148" s="622" t="e">
        <f t="shared" ref="M148:M149" si="19">M137/M$139</f>
        <v>#DIV/0!</v>
      </c>
    </row>
    <row r="149" spans="1:27" ht="30">
      <c r="A149" s="614" t="s">
        <v>416</v>
      </c>
      <c r="B149" s="581">
        <f t="shared" si="14"/>
        <v>0.22933333333333333</v>
      </c>
      <c r="C149" s="589"/>
      <c r="D149" s="49">
        <f t="shared" si="15"/>
        <v>0.22032374100719423</v>
      </c>
      <c r="E149" s="589"/>
      <c r="F149" s="38">
        <f t="shared" si="16"/>
        <v>0.23317535545023696</v>
      </c>
      <c r="H149" s="614" t="s">
        <v>416</v>
      </c>
      <c r="I149" s="589" t="e">
        <f>I138/$I$139</f>
        <v>#DIV/0!</v>
      </c>
      <c r="J149" s="589" t="e">
        <f t="shared" si="17"/>
        <v>#DIV/0!</v>
      </c>
      <c r="K149" s="589" t="e">
        <f t="shared" si="18"/>
        <v>#DIV/0!</v>
      </c>
      <c r="L149" s="589" t="e">
        <f t="shared" si="18"/>
        <v>#DIV/0!</v>
      </c>
      <c r="M149" s="622" t="e">
        <f t="shared" si="19"/>
        <v>#DIV/0!</v>
      </c>
    </row>
    <row r="150" spans="1:27" ht="15.75" thickBot="1">
      <c r="A150" s="164" t="s">
        <v>81</v>
      </c>
      <c r="B150" s="583">
        <f t="shared" si="14"/>
        <v>1</v>
      </c>
      <c r="C150" s="604"/>
      <c r="D150" s="52">
        <f t="shared" si="15"/>
        <v>1</v>
      </c>
      <c r="E150" s="604"/>
      <c r="F150" s="39">
        <f t="shared" si="16"/>
        <v>1</v>
      </c>
      <c r="H150" s="164" t="s">
        <v>81</v>
      </c>
      <c r="I150" s="623" t="e">
        <f>SUM(I147:I149)</f>
        <v>#DIV/0!</v>
      </c>
      <c r="J150" s="589" t="e">
        <f t="shared" si="17"/>
        <v>#DIV/0!</v>
      </c>
      <c r="K150" s="589" t="e">
        <f t="shared" si="18"/>
        <v>#DIV/0!</v>
      </c>
      <c r="L150" s="589" t="e">
        <f t="shared" si="18"/>
        <v>#DIV/0!</v>
      </c>
      <c r="M150" s="624" t="e">
        <f>SUM(M147:M149)</f>
        <v>#DIV/0!</v>
      </c>
    </row>
    <row r="152" spans="1:27" ht="17.25" hidden="1" thickBot="1">
      <c r="A152" s="573" t="s">
        <v>402</v>
      </c>
      <c r="B152" s="574"/>
      <c r="C152" s="574"/>
      <c r="D152" s="574"/>
      <c r="E152" s="574"/>
      <c r="F152" s="575"/>
      <c r="H152" s="600" t="s">
        <v>402</v>
      </c>
      <c r="I152" s="601"/>
      <c r="J152" s="601"/>
      <c r="K152" s="601"/>
      <c r="L152" s="601"/>
      <c r="M152" s="602"/>
      <c r="Q152" s="597"/>
      <c r="V152" s="597"/>
      <c r="AA152" s="597"/>
    </row>
    <row r="153" spans="1:27" ht="17.25" hidden="1" thickBot="1">
      <c r="A153" s="573" t="s">
        <v>404</v>
      </c>
      <c r="B153" s="574"/>
      <c r="C153" s="574"/>
      <c r="D153" s="574"/>
      <c r="E153" s="574"/>
      <c r="F153" s="575"/>
      <c r="H153" s="600" t="s">
        <v>404</v>
      </c>
      <c r="I153" s="601"/>
      <c r="J153" s="601"/>
      <c r="K153" s="601"/>
      <c r="L153" s="601"/>
      <c r="M153" s="602"/>
      <c r="P153" s="597"/>
      <c r="S153" s="597"/>
      <c r="U153" s="597"/>
    </row>
    <row r="154" spans="1:27" ht="17.25" hidden="1" thickBot="1">
      <c r="A154" s="573" t="s">
        <v>403</v>
      </c>
      <c r="B154" s="574"/>
      <c r="C154" s="574"/>
      <c r="D154" s="574"/>
      <c r="E154" s="574"/>
      <c r="F154" s="575"/>
      <c r="H154" s="600" t="s">
        <v>403</v>
      </c>
      <c r="I154" s="601"/>
      <c r="J154" s="601"/>
      <c r="K154" s="601"/>
      <c r="L154" s="601"/>
      <c r="M154" s="602"/>
      <c r="P154" s="597"/>
      <c r="S154" s="597"/>
      <c r="U154" s="597"/>
    </row>
    <row r="155" spans="1:27" ht="40.5" hidden="1" customHeight="1" thickBot="1">
      <c r="A155" s="883" t="s">
        <v>427</v>
      </c>
      <c r="B155" s="884"/>
      <c r="C155" s="884"/>
      <c r="D155" s="884"/>
      <c r="E155" s="884"/>
      <c r="F155" s="885"/>
      <c r="H155" s="883" t="s">
        <v>425</v>
      </c>
      <c r="I155" s="884"/>
      <c r="J155" s="884"/>
      <c r="K155" s="884"/>
      <c r="L155" s="884"/>
      <c r="M155" s="885"/>
      <c r="T155" s="595"/>
      <c r="V155" s="595"/>
      <c r="Y155" s="595"/>
    </row>
    <row r="156" spans="1:27" ht="16.5" hidden="1">
      <c r="A156" s="261"/>
      <c r="B156" s="761" t="s">
        <v>9</v>
      </c>
      <c r="C156" s="762"/>
      <c r="D156" s="762"/>
      <c r="E156" s="758"/>
      <c r="F156" s="763"/>
      <c r="H156" s="257"/>
      <c r="I156" s="762" t="s">
        <v>9</v>
      </c>
      <c r="J156" s="762"/>
      <c r="K156" s="762"/>
      <c r="L156" s="762"/>
      <c r="M156" s="763"/>
      <c r="P156" s="595"/>
      <c r="Q156" s="595"/>
      <c r="S156" s="595"/>
      <c r="V156" s="595"/>
    </row>
    <row r="157" spans="1:27" ht="16.5" hidden="1">
      <c r="A157" s="262"/>
      <c r="B157" s="263">
        <v>2018</v>
      </c>
      <c r="C157" s="259">
        <v>2019</v>
      </c>
      <c r="D157" s="259">
        <v>2020</v>
      </c>
      <c r="E157" s="264">
        <v>2021</v>
      </c>
      <c r="F157" s="260">
        <v>2022</v>
      </c>
      <c r="H157" s="258"/>
      <c r="I157" s="259">
        <v>2018</v>
      </c>
      <c r="J157" s="259">
        <v>2019</v>
      </c>
      <c r="K157" s="259">
        <v>2020</v>
      </c>
      <c r="L157" s="259">
        <v>2021</v>
      </c>
      <c r="M157" s="260">
        <v>2022</v>
      </c>
      <c r="P157" s="595"/>
      <c r="R157" s="595"/>
      <c r="T157" s="595"/>
      <c r="W157" s="595"/>
    </row>
    <row r="158" spans="1:27" ht="30" hidden="1" customHeight="1">
      <c r="A158" s="613" t="s">
        <v>419</v>
      </c>
      <c r="B158" s="615"/>
      <c r="C158" s="586"/>
      <c r="D158" s="586"/>
      <c r="E158" s="586"/>
      <c r="F158" s="618">
        <v>78</v>
      </c>
      <c r="H158" s="613" t="s">
        <v>419</v>
      </c>
      <c r="I158" s="586"/>
      <c r="J158" s="586"/>
      <c r="K158" s="586"/>
      <c r="L158" s="586"/>
      <c r="M158" s="619"/>
      <c r="O158" s="617"/>
      <c r="P158" s="595"/>
      <c r="R158" s="595"/>
      <c r="T158" s="595"/>
      <c r="W158" s="595"/>
    </row>
    <row r="159" spans="1:27" hidden="1">
      <c r="A159" s="613" t="s">
        <v>420</v>
      </c>
      <c r="B159" s="615"/>
      <c r="C159" s="586"/>
      <c r="D159" s="586"/>
      <c r="E159" s="586"/>
      <c r="F159" s="618">
        <v>32</v>
      </c>
      <c r="H159" s="613" t="s">
        <v>420</v>
      </c>
      <c r="I159" s="586"/>
      <c r="J159" s="586"/>
      <c r="K159" s="586"/>
      <c r="L159" s="586"/>
      <c r="M159" s="619"/>
      <c r="O159" s="617"/>
    </row>
    <row r="160" spans="1:27" hidden="1">
      <c r="A160" s="614" t="s">
        <v>421</v>
      </c>
      <c r="B160" s="615"/>
      <c r="C160" s="586"/>
      <c r="D160" s="586"/>
      <c r="E160" s="586"/>
      <c r="F160" s="618">
        <v>10</v>
      </c>
      <c r="H160" s="614" t="s">
        <v>421</v>
      </c>
      <c r="I160" s="609"/>
      <c r="J160" s="609"/>
      <c r="K160" s="609"/>
      <c r="L160" s="609"/>
      <c r="M160" s="620"/>
      <c r="O160" s="617"/>
    </row>
    <row r="161" spans="1:27" hidden="1">
      <c r="A161" s="614" t="s">
        <v>422</v>
      </c>
      <c r="B161" s="615"/>
      <c r="C161" s="586"/>
      <c r="D161" s="586"/>
      <c r="E161" s="586"/>
      <c r="F161" s="618">
        <v>7</v>
      </c>
      <c r="H161" s="614" t="s">
        <v>422</v>
      </c>
      <c r="I161" s="609"/>
      <c r="J161" s="609"/>
      <c r="K161" s="609"/>
      <c r="L161" s="609"/>
      <c r="M161" s="620"/>
      <c r="O161" s="617"/>
    </row>
    <row r="162" spans="1:27" ht="15.75" hidden="1" thickBot="1">
      <c r="A162" s="164" t="s">
        <v>81</v>
      </c>
      <c r="B162" s="616"/>
      <c r="C162" s="587"/>
      <c r="D162" s="587"/>
      <c r="E162" s="587"/>
      <c r="F162" s="14">
        <f>SUM(F158:F161)</f>
        <v>127</v>
      </c>
      <c r="H162" s="164" t="s">
        <v>81</v>
      </c>
      <c r="I162" s="587"/>
      <c r="J162" s="587"/>
      <c r="K162" s="587"/>
      <c r="L162" s="587"/>
      <c r="M162" s="621"/>
      <c r="O162" s="617"/>
    </row>
    <row r="163" spans="1:27" ht="15.75" hidden="1" thickBot="1">
      <c r="H163" s="129"/>
      <c r="M163" s="130"/>
    </row>
    <row r="164" spans="1:27" ht="15.75" hidden="1" thickBot="1">
      <c r="A164" s="573" t="s">
        <v>402</v>
      </c>
      <c r="B164" s="574"/>
      <c r="C164" s="574"/>
      <c r="D164" s="574"/>
      <c r="E164" s="574"/>
      <c r="F164" s="575"/>
      <c r="H164" s="573" t="s">
        <v>402</v>
      </c>
      <c r="I164" s="574"/>
      <c r="J164" s="574"/>
      <c r="K164" s="574"/>
      <c r="L164" s="574"/>
      <c r="M164" s="575"/>
    </row>
    <row r="165" spans="1:27" ht="15.75" hidden="1" thickBot="1">
      <c r="A165" s="573" t="s">
        <v>404</v>
      </c>
      <c r="B165" s="574"/>
      <c r="C165" s="574"/>
      <c r="D165" s="574"/>
      <c r="E165" s="574"/>
      <c r="F165" s="575"/>
      <c r="H165" s="573" t="s">
        <v>404</v>
      </c>
      <c r="I165" s="574"/>
      <c r="J165" s="574"/>
      <c r="K165" s="574"/>
      <c r="L165" s="574"/>
      <c r="M165" s="575"/>
    </row>
    <row r="166" spans="1:27" ht="15.75" hidden="1" thickBot="1">
      <c r="A166" s="573" t="s">
        <v>403</v>
      </c>
      <c r="B166" s="574"/>
      <c r="C166" s="574"/>
      <c r="D166" s="574"/>
      <c r="E166" s="574"/>
      <c r="F166" s="575"/>
      <c r="H166" s="573" t="s">
        <v>403</v>
      </c>
      <c r="I166" s="574"/>
      <c r="J166" s="574"/>
      <c r="K166" s="574"/>
      <c r="L166" s="574"/>
      <c r="M166" s="575"/>
    </row>
    <row r="167" spans="1:27" ht="40.5" hidden="1" customHeight="1" thickBot="1">
      <c r="A167" s="883" t="s">
        <v>428</v>
      </c>
      <c r="B167" s="884"/>
      <c r="C167" s="884"/>
      <c r="D167" s="884"/>
      <c r="E167" s="884"/>
      <c r="F167" s="885"/>
      <c r="H167" s="883" t="s">
        <v>423</v>
      </c>
      <c r="I167" s="884"/>
      <c r="J167" s="884"/>
      <c r="K167" s="884"/>
      <c r="L167" s="884"/>
      <c r="M167" s="885"/>
    </row>
    <row r="168" spans="1:27" hidden="1">
      <c r="A168" s="261"/>
      <c r="B168" s="761" t="s">
        <v>9</v>
      </c>
      <c r="C168" s="762"/>
      <c r="D168" s="762"/>
      <c r="E168" s="762"/>
      <c r="F168" s="763"/>
      <c r="H168" s="257"/>
      <c r="I168" s="762" t="s">
        <v>9</v>
      </c>
      <c r="J168" s="762"/>
      <c r="K168" s="762"/>
      <c r="L168" s="762"/>
      <c r="M168" s="763"/>
    </row>
    <row r="169" spans="1:27" hidden="1">
      <c r="A169" s="262"/>
      <c r="B169" s="263">
        <v>2018</v>
      </c>
      <c r="C169" s="259">
        <v>2019</v>
      </c>
      <c r="D169" s="259">
        <v>2020</v>
      </c>
      <c r="E169" s="259">
        <v>2021</v>
      </c>
      <c r="F169" s="260">
        <v>2022</v>
      </c>
      <c r="H169" s="258"/>
      <c r="I169" s="259">
        <v>2018</v>
      </c>
      <c r="J169" s="259">
        <v>2019</v>
      </c>
      <c r="K169" s="259">
        <v>2020</v>
      </c>
      <c r="L169" s="259">
        <v>2021</v>
      </c>
      <c r="M169" s="260">
        <v>2022</v>
      </c>
    </row>
    <row r="170" spans="1:27" hidden="1">
      <c r="A170" s="613" t="s">
        <v>419</v>
      </c>
      <c r="B170" s="589" t="e">
        <f>B158/$B$162</f>
        <v>#DIV/0!</v>
      </c>
      <c r="C170" s="589" t="e">
        <f>C158/$C$162</f>
        <v>#DIV/0!</v>
      </c>
      <c r="D170" s="589" t="e">
        <f>D158/$D$162</f>
        <v>#DIV/0!</v>
      </c>
      <c r="E170" s="589" t="e">
        <f>E158/$E$162</f>
        <v>#DIV/0!</v>
      </c>
      <c r="F170" s="622">
        <f>F158/$F$162</f>
        <v>0.61417322834645671</v>
      </c>
      <c r="H170" s="613" t="s">
        <v>419</v>
      </c>
      <c r="I170" s="589" t="e">
        <f>I158/$I$162</f>
        <v>#DIV/0!</v>
      </c>
      <c r="J170" s="589" t="e">
        <f>J158/$J$162</f>
        <v>#DIV/0!</v>
      </c>
      <c r="K170" s="589" t="e">
        <f>K158/$K$162</f>
        <v>#DIV/0!</v>
      </c>
      <c r="L170" s="589" t="e">
        <f>L158/$L$162</f>
        <v>#DIV/0!</v>
      </c>
      <c r="M170" s="622" t="e">
        <f>M158/$M$162</f>
        <v>#DIV/0!</v>
      </c>
    </row>
    <row r="171" spans="1:27" hidden="1">
      <c r="A171" s="613" t="s">
        <v>420</v>
      </c>
      <c r="B171" s="589" t="e">
        <f t="shared" ref="B171:B174" si="20">B159/$B$162</f>
        <v>#DIV/0!</v>
      </c>
      <c r="C171" s="589" t="e">
        <f t="shared" ref="C171:C174" si="21">C159/$C$162</f>
        <v>#DIV/0!</v>
      </c>
      <c r="D171" s="589" t="e">
        <f t="shared" ref="D171:D174" si="22">D159/$D$162</f>
        <v>#DIV/0!</v>
      </c>
      <c r="E171" s="589" t="e">
        <f t="shared" ref="E171:E174" si="23">E159/$E$162</f>
        <v>#DIV/0!</v>
      </c>
      <c r="F171" s="622">
        <f t="shared" ref="F171:F174" si="24">F159/$F$162</f>
        <v>0.25196850393700787</v>
      </c>
      <c r="H171" s="613" t="s">
        <v>420</v>
      </c>
      <c r="I171" s="589" t="e">
        <f t="shared" ref="I171:I173" si="25">I159/$I$162</f>
        <v>#DIV/0!</v>
      </c>
      <c r="J171" s="589" t="e">
        <f t="shared" ref="J171:J173" si="26">J159/$J$162</f>
        <v>#DIV/0!</v>
      </c>
      <c r="K171" s="589" t="e">
        <f t="shared" ref="K171:K174" si="27">K159/$K$162</f>
        <v>#DIV/0!</v>
      </c>
      <c r="L171" s="589" t="e">
        <f t="shared" ref="L171:L174" si="28">L159/$L$162</f>
        <v>#DIV/0!</v>
      </c>
      <c r="M171" s="622" t="e">
        <f t="shared" ref="M171:M174" si="29">M159/$M$162</f>
        <v>#DIV/0!</v>
      </c>
    </row>
    <row r="172" spans="1:27" hidden="1">
      <c r="A172" s="614" t="s">
        <v>421</v>
      </c>
      <c r="B172" s="589" t="e">
        <f t="shared" si="20"/>
        <v>#DIV/0!</v>
      </c>
      <c r="C172" s="589" t="e">
        <f t="shared" si="21"/>
        <v>#DIV/0!</v>
      </c>
      <c r="D172" s="589" t="e">
        <f t="shared" si="22"/>
        <v>#DIV/0!</v>
      </c>
      <c r="E172" s="589" t="e">
        <f t="shared" si="23"/>
        <v>#DIV/0!</v>
      </c>
      <c r="F172" s="622">
        <f t="shared" si="24"/>
        <v>7.874015748031496E-2</v>
      </c>
      <c r="H172" s="614" t="s">
        <v>421</v>
      </c>
      <c r="I172" s="589" t="e">
        <f t="shared" si="25"/>
        <v>#DIV/0!</v>
      </c>
      <c r="J172" s="589" t="e">
        <f t="shared" si="26"/>
        <v>#DIV/0!</v>
      </c>
      <c r="K172" s="589" t="e">
        <f t="shared" si="27"/>
        <v>#DIV/0!</v>
      </c>
      <c r="L172" s="589" t="e">
        <f t="shared" si="28"/>
        <v>#DIV/0!</v>
      </c>
      <c r="M172" s="622" t="e">
        <f t="shared" si="29"/>
        <v>#DIV/0!</v>
      </c>
    </row>
    <row r="173" spans="1:27" hidden="1">
      <c r="A173" s="614" t="s">
        <v>422</v>
      </c>
      <c r="B173" s="589" t="e">
        <f t="shared" si="20"/>
        <v>#DIV/0!</v>
      </c>
      <c r="C173" s="589" t="e">
        <f t="shared" si="21"/>
        <v>#DIV/0!</v>
      </c>
      <c r="D173" s="589" t="e">
        <f t="shared" si="22"/>
        <v>#DIV/0!</v>
      </c>
      <c r="E173" s="589" t="e">
        <f t="shared" si="23"/>
        <v>#DIV/0!</v>
      </c>
      <c r="F173" s="622">
        <f t="shared" si="24"/>
        <v>5.5118110236220472E-2</v>
      </c>
      <c r="H173" s="631" t="s">
        <v>422</v>
      </c>
      <c r="I173" s="589" t="e">
        <f t="shared" si="25"/>
        <v>#DIV/0!</v>
      </c>
      <c r="J173" s="589" t="e">
        <f t="shared" si="26"/>
        <v>#DIV/0!</v>
      </c>
      <c r="K173" s="589" t="e">
        <f t="shared" si="27"/>
        <v>#DIV/0!</v>
      </c>
      <c r="L173" s="589" t="e">
        <f t="shared" si="28"/>
        <v>#DIV/0!</v>
      </c>
      <c r="M173" s="622" t="e">
        <f t="shared" si="29"/>
        <v>#DIV/0!</v>
      </c>
    </row>
    <row r="174" spans="1:27" ht="15.75" hidden="1" thickBot="1">
      <c r="A174" s="164" t="s">
        <v>81</v>
      </c>
      <c r="B174" s="589" t="e">
        <f t="shared" si="20"/>
        <v>#DIV/0!</v>
      </c>
      <c r="C174" s="589" t="e">
        <f t="shared" si="21"/>
        <v>#DIV/0!</v>
      </c>
      <c r="D174" s="589" t="e">
        <f t="shared" si="22"/>
        <v>#DIV/0!</v>
      </c>
      <c r="E174" s="589" t="e">
        <f t="shared" si="23"/>
        <v>#DIV/0!</v>
      </c>
      <c r="F174" s="622">
        <f t="shared" si="24"/>
        <v>1</v>
      </c>
      <c r="H174" s="1" t="s">
        <v>81</v>
      </c>
      <c r="I174" s="623" t="e">
        <f>SUM(I170:I173)</f>
        <v>#DIV/0!</v>
      </c>
      <c r="J174" s="623" t="e">
        <f>SUM(J170:J173)</f>
        <v>#DIV/0!</v>
      </c>
      <c r="K174" s="589" t="e">
        <f t="shared" si="27"/>
        <v>#DIV/0!</v>
      </c>
      <c r="L174" s="589" t="e">
        <f t="shared" si="28"/>
        <v>#DIV/0!</v>
      </c>
      <c r="M174" s="622" t="e">
        <f t="shared" si="29"/>
        <v>#DIV/0!</v>
      </c>
    </row>
    <row r="175" spans="1:27" ht="15.75" hidden="1" thickBot="1"/>
    <row r="176" spans="1:27" ht="17.25" hidden="1" thickBot="1">
      <c r="A176" s="573" t="s">
        <v>402</v>
      </c>
      <c r="B176" s="574"/>
      <c r="C176" s="574"/>
      <c r="D176" s="574"/>
      <c r="E176" s="574"/>
      <c r="F176" s="575"/>
      <c r="H176" s="600" t="s">
        <v>402</v>
      </c>
      <c r="I176" s="601"/>
      <c r="J176" s="601"/>
      <c r="K176" s="601"/>
      <c r="L176" s="601"/>
      <c r="M176" s="602"/>
      <c r="Q176" s="597"/>
      <c r="V176" s="597"/>
      <c r="AA176" s="597"/>
    </row>
    <row r="177" spans="1:25" ht="17.25" hidden="1" thickBot="1">
      <c r="A177" s="573" t="s">
        <v>404</v>
      </c>
      <c r="B177" s="574"/>
      <c r="C177" s="574"/>
      <c r="D177" s="574"/>
      <c r="E177" s="574"/>
      <c r="F177" s="575"/>
      <c r="H177" s="600" t="s">
        <v>404</v>
      </c>
      <c r="I177" s="601"/>
      <c r="J177" s="601"/>
      <c r="K177" s="601"/>
      <c r="L177" s="601"/>
      <c r="M177" s="602"/>
      <c r="P177" s="597"/>
      <c r="S177" s="597"/>
      <c r="U177" s="597"/>
    </row>
    <row r="178" spans="1:25" ht="17.25" hidden="1" thickBot="1">
      <c r="A178" s="573" t="s">
        <v>403</v>
      </c>
      <c r="B178" s="574"/>
      <c r="C178" s="574"/>
      <c r="D178" s="574"/>
      <c r="E178" s="574"/>
      <c r="F178" s="575"/>
      <c r="H178" s="600" t="s">
        <v>403</v>
      </c>
      <c r="I178" s="601"/>
      <c r="J178" s="601"/>
      <c r="K178" s="601"/>
      <c r="L178" s="601"/>
      <c r="M178" s="602"/>
      <c r="P178" s="597"/>
      <c r="S178" s="597"/>
      <c r="U178" s="597"/>
    </row>
    <row r="179" spans="1:25" ht="40.5" hidden="1" customHeight="1" thickBot="1">
      <c r="A179" s="883" t="s">
        <v>429</v>
      </c>
      <c r="B179" s="884"/>
      <c r="C179" s="884"/>
      <c r="D179" s="884"/>
      <c r="E179" s="884"/>
      <c r="F179" s="885"/>
      <c r="H179" s="883" t="s">
        <v>426</v>
      </c>
      <c r="I179" s="884"/>
      <c r="J179" s="884"/>
      <c r="K179" s="884"/>
      <c r="L179" s="884"/>
      <c r="M179" s="885"/>
      <c r="T179" s="595"/>
      <c r="V179" s="595"/>
      <c r="Y179" s="595"/>
    </row>
    <row r="180" spans="1:25" ht="16.5" hidden="1">
      <c r="A180" s="261"/>
      <c r="B180" s="761" t="s">
        <v>9</v>
      </c>
      <c r="C180" s="762"/>
      <c r="D180" s="762"/>
      <c r="E180" s="758"/>
      <c r="F180" s="763"/>
      <c r="H180" s="257"/>
      <c r="I180" s="762" t="s">
        <v>9</v>
      </c>
      <c r="J180" s="762"/>
      <c r="K180" s="762"/>
      <c r="L180" s="762"/>
      <c r="M180" s="763"/>
      <c r="P180" s="595"/>
      <c r="Q180" s="595"/>
      <c r="S180" s="595"/>
      <c r="V180" s="595"/>
    </row>
    <row r="181" spans="1:25" ht="16.5" hidden="1">
      <c r="A181" s="262"/>
      <c r="B181" s="263">
        <v>2018</v>
      </c>
      <c r="C181" s="259">
        <v>2019</v>
      </c>
      <c r="D181" s="259">
        <v>2020</v>
      </c>
      <c r="E181" s="259">
        <v>2021</v>
      </c>
      <c r="F181" s="260">
        <v>2022</v>
      </c>
      <c r="H181" s="258"/>
      <c r="I181" s="259">
        <v>2018</v>
      </c>
      <c r="J181" s="259">
        <v>2019</v>
      </c>
      <c r="K181" s="259">
        <v>2020</v>
      </c>
      <c r="L181" s="259">
        <v>2021</v>
      </c>
      <c r="M181" s="260">
        <v>2022</v>
      </c>
      <c r="P181" s="595"/>
      <c r="R181" s="595"/>
      <c r="T181" s="595"/>
      <c r="W181" s="595"/>
    </row>
    <row r="182" spans="1:25" ht="30" hidden="1" customHeight="1">
      <c r="A182" s="613" t="s">
        <v>419</v>
      </c>
      <c r="B182" s="615"/>
      <c r="C182" s="586"/>
      <c r="D182" s="586"/>
      <c r="E182" s="586"/>
      <c r="F182" s="11">
        <v>62</v>
      </c>
      <c r="H182" s="613" t="s">
        <v>419</v>
      </c>
      <c r="I182" s="586"/>
      <c r="J182" s="586"/>
      <c r="K182" s="586"/>
      <c r="L182" s="586"/>
      <c r="M182" s="619"/>
      <c r="O182" s="617"/>
      <c r="P182" s="595"/>
      <c r="R182" s="595"/>
      <c r="T182" s="595"/>
      <c r="W182" s="595"/>
    </row>
    <row r="183" spans="1:25" hidden="1">
      <c r="A183" s="613" t="s">
        <v>420</v>
      </c>
      <c r="B183" s="615"/>
      <c r="C183" s="586"/>
      <c r="D183" s="586"/>
      <c r="E183" s="586"/>
      <c r="F183" s="11">
        <v>45</v>
      </c>
      <c r="H183" s="613" t="s">
        <v>420</v>
      </c>
      <c r="I183" s="586"/>
      <c r="J183" s="586"/>
      <c r="K183" s="586"/>
      <c r="L183" s="586"/>
      <c r="M183" s="619"/>
      <c r="O183" s="617"/>
    </row>
    <row r="184" spans="1:25" hidden="1">
      <c r="A184" s="614" t="s">
        <v>421</v>
      </c>
      <c r="B184" s="615"/>
      <c r="C184" s="586"/>
      <c r="D184" s="586"/>
      <c r="E184" s="586"/>
      <c r="F184" s="11">
        <v>16</v>
      </c>
      <c r="H184" s="614" t="s">
        <v>421</v>
      </c>
      <c r="I184" s="609"/>
      <c r="J184" s="609"/>
      <c r="K184" s="609"/>
      <c r="L184" s="609"/>
      <c r="M184" s="620"/>
      <c r="O184" s="617"/>
    </row>
    <row r="185" spans="1:25" hidden="1">
      <c r="A185" s="614" t="s">
        <v>422</v>
      </c>
      <c r="B185" s="615"/>
      <c r="C185" s="586"/>
      <c r="D185" s="586"/>
      <c r="E185" s="586"/>
      <c r="F185" s="11">
        <v>3</v>
      </c>
      <c r="H185" s="614" t="s">
        <v>422</v>
      </c>
      <c r="I185" s="609"/>
      <c r="J185" s="609"/>
      <c r="K185" s="609"/>
      <c r="L185" s="609"/>
      <c r="M185" s="620"/>
      <c r="O185" s="617"/>
    </row>
    <row r="186" spans="1:25" ht="15.75" hidden="1" thickBot="1">
      <c r="A186" s="164" t="s">
        <v>81</v>
      </c>
      <c r="B186" s="616"/>
      <c r="C186" s="587"/>
      <c r="D186" s="587"/>
      <c r="E186" s="587"/>
      <c r="F186" s="14">
        <f>SUM(F182:F185)</f>
        <v>126</v>
      </c>
      <c r="H186" s="164" t="s">
        <v>81</v>
      </c>
      <c r="I186" s="587"/>
      <c r="J186" s="587"/>
      <c r="K186" s="587"/>
      <c r="L186" s="587"/>
      <c r="M186" s="621"/>
      <c r="O186" s="617"/>
    </row>
    <row r="187" spans="1:25" ht="15.75" hidden="1" thickBot="1">
      <c r="H187" s="129"/>
      <c r="M187" s="130"/>
    </row>
    <row r="188" spans="1:25" ht="15.75" hidden="1" thickBot="1">
      <c r="A188" s="573" t="s">
        <v>402</v>
      </c>
      <c r="B188" s="574"/>
      <c r="C188" s="574"/>
      <c r="D188" s="574"/>
      <c r="E188" s="574"/>
      <c r="F188" s="575"/>
      <c r="H188" s="573" t="s">
        <v>402</v>
      </c>
      <c r="I188" s="574"/>
      <c r="J188" s="574"/>
      <c r="K188" s="574"/>
      <c r="L188" s="574"/>
      <c r="M188" s="575"/>
    </row>
    <row r="189" spans="1:25" ht="15.75" hidden="1" thickBot="1">
      <c r="A189" s="573" t="s">
        <v>404</v>
      </c>
      <c r="B189" s="574"/>
      <c r="C189" s="574"/>
      <c r="D189" s="574"/>
      <c r="E189" s="574"/>
      <c r="F189" s="575"/>
      <c r="H189" s="573" t="s">
        <v>404</v>
      </c>
      <c r="I189" s="574"/>
      <c r="J189" s="574"/>
      <c r="K189" s="574"/>
      <c r="L189" s="574"/>
      <c r="M189" s="575"/>
    </row>
    <row r="190" spans="1:25" ht="15.75" hidden="1" thickBot="1">
      <c r="A190" s="573" t="s">
        <v>403</v>
      </c>
      <c r="B190" s="574"/>
      <c r="C190" s="574"/>
      <c r="D190" s="574"/>
      <c r="E190" s="574"/>
      <c r="F190" s="575"/>
      <c r="H190" s="573" t="s">
        <v>403</v>
      </c>
      <c r="I190" s="574"/>
      <c r="J190" s="574"/>
      <c r="K190" s="574"/>
      <c r="L190" s="574"/>
      <c r="M190" s="575"/>
    </row>
    <row r="191" spans="1:25" ht="40.5" hidden="1" customHeight="1" thickBot="1">
      <c r="A191" s="883" t="s">
        <v>430</v>
      </c>
      <c r="B191" s="884"/>
      <c r="C191" s="884"/>
      <c r="D191" s="884"/>
      <c r="E191" s="884"/>
      <c r="F191" s="885"/>
      <c r="H191" s="883" t="s">
        <v>424</v>
      </c>
      <c r="I191" s="884"/>
      <c r="J191" s="884"/>
      <c r="K191" s="884"/>
      <c r="L191" s="884"/>
      <c r="M191" s="885"/>
    </row>
    <row r="192" spans="1:25" hidden="1">
      <c r="A192" s="261"/>
      <c r="B192" s="761" t="s">
        <v>9</v>
      </c>
      <c r="C192" s="762"/>
      <c r="D192" s="762"/>
      <c r="E192" s="762"/>
      <c r="F192" s="763"/>
      <c r="H192" s="257"/>
      <c r="I192" s="762" t="s">
        <v>9</v>
      </c>
      <c r="J192" s="762"/>
      <c r="K192" s="762"/>
      <c r="L192" s="762"/>
      <c r="M192" s="763"/>
    </row>
    <row r="193" spans="1:13" hidden="1">
      <c r="A193" s="262"/>
      <c r="B193" s="263">
        <v>2018</v>
      </c>
      <c r="C193" s="259">
        <v>2019</v>
      </c>
      <c r="D193" s="259">
        <v>2020</v>
      </c>
      <c r="E193" s="259">
        <v>2021</v>
      </c>
      <c r="F193" s="260">
        <v>2022</v>
      </c>
      <c r="H193" s="258"/>
      <c r="I193" s="259">
        <v>2018</v>
      </c>
      <c r="J193" s="259">
        <v>2019</v>
      </c>
      <c r="K193" s="259">
        <v>2020</v>
      </c>
      <c r="L193" s="259">
        <v>2021</v>
      </c>
      <c r="M193" s="260">
        <v>2022</v>
      </c>
    </row>
    <row r="194" spans="1:13" hidden="1">
      <c r="A194" s="613" t="s">
        <v>419</v>
      </c>
      <c r="B194" s="589" t="e">
        <f>B182/$B$186</f>
        <v>#DIV/0!</v>
      </c>
      <c r="C194" s="589" t="e">
        <f>C182/$C$186</f>
        <v>#DIV/0!</v>
      </c>
      <c r="D194" s="589" t="e">
        <f>D182/$D$186</f>
        <v>#DIV/0!</v>
      </c>
      <c r="E194" s="589" t="e">
        <f>E182/$E$186</f>
        <v>#DIV/0!</v>
      </c>
      <c r="F194" s="622">
        <f>F182/$F$186</f>
        <v>0.49206349206349204</v>
      </c>
      <c r="H194" s="613" t="s">
        <v>419</v>
      </c>
      <c r="I194" s="589" t="e">
        <f>I182/$I$186</f>
        <v>#DIV/0!</v>
      </c>
      <c r="J194" s="589" t="e">
        <f>J182/$J$186</f>
        <v>#DIV/0!</v>
      </c>
      <c r="K194" s="589" t="e">
        <f>K182/$K$186</f>
        <v>#DIV/0!</v>
      </c>
      <c r="L194" s="589" t="e">
        <f>L182/$L$186</f>
        <v>#DIV/0!</v>
      </c>
      <c r="M194" s="622" t="e">
        <f>M182/$M$186</f>
        <v>#DIV/0!</v>
      </c>
    </row>
    <row r="195" spans="1:13" hidden="1">
      <c r="A195" s="613" t="s">
        <v>420</v>
      </c>
      <c r="B195" s="589" t="e">
        <f t="shared" ref="B195:B198" si="30">B183/$B$186</f>
        <v>#DIV/0!</v>
      </c>
      <c r="C195" s="589" t="e">
        <f t="shared" ref="C195:C198" si="31">C183/$C$186</f>
        <v>#DIV/0!</v>
      </c>
      <c r="D195" s="589" t="e">
        <f t="shared" ref="D195:D198" si="32">D183/$D$186</f>
        <v>#DIV/0!</v>
      </c>
      <c r="E195" s="589" t="e">
        <f t="shared" ref="E195:E198" si="33">E183/$E$186</f>
        <v>#DIV/0!</v>
      </c>
      <c r="F195" s="622">
        <f t="shared" ref="F195:F198" si="34">F183/$F$186</f>
        <v>0.35714285714285715</v>
      </c>
      <c r="H195" s="613" t="s">
        <v>420</v>
      </c>
      <c r="I195" s="589" t="e">
        <f t="shared" ref="I195:I198" si="35">I183/$I$186</f>
        <v>#DIV/0!</v>
      </c>
      <c r="J195" s="589" t="e">
        <f t="shared" ref="J195:J198" si="36">J183/$J$186</f>
        <v>#DIV/0!</v>
      </c>
      <c r="K195" s="589" t="e">
        <f t="shared" ref="K195:K198" si="37">K183/$K$186</f>
        <v>#DIV/0!</v>
      </c>
      <c r="L195" s="589" t="e">
        <f t="shared" ref="L195:L198" si="38">L183/$L$186</f>
        <v>#DIV/0!</v>
      </c>
      <c r="M195" s="622" t="e">
        <f t="shared" ref="M195:M198" si="39">M183/$M$186</f>
        <v>#DIV/0!</v>
      </c>
    </row>
    <row r="196" spans="1:13" hidden="1">
      <c r="A196" s="614" t="s">
        <v>421</v>
      </c>
      <c r="B196" s="589" t="e">
        <f t="shared" si="30"/>
        <v>#DIV/0!</v>
      </c>
      <c r="C196" s="589" t="e">
        <f t="shared" si="31"/>
        <v>#DIV/0!</v>
      </c>
      <c r="D196" s="589" t="e">
        <f t="shared" si="32"/>
        <v>#DIV/0!</v>
      </c>
      <c r="E196" s="589" t="e">
        <f t="shared" si="33"/>
        <v>#DIV/0!</v>
      </c>
      <c r="F196" s="622">
        <f t="shared" si="34"/>
        <v>0.12698412698412698</v>
      </c>
      <c r="H196" s="614" t="s">
        <v>421</v>
      </c>
      <c r="I196" s="589" t="e">
        <f t="shared" si="35"/>
        <v>#DIV/0!</v>
      </c>
      <c r="J196" s="589" t="e">
        <f t="shared" si="36"/>
        <v>#DIV/0!</v>
      </c>
      <c r="K196" s="589" t="e">
        <f t="shared" si="37"/>
        <v>#DIV/0!</v>
      </c>
      <c r="L196" s="589" t="e">
        <f t="shared" si="38"/>
        <v>#DIV/0!</v>
      </c>
      <c r="M196" s="622" t="e">
        <f t="shared" si="39"/>
        <v>#DIV/0!</v>
      </c>
    </row>
    <row r="197" spans="1:13" hidden="1">
      <c r="A197" s="614" t="s">
        <v>422</v>
      </c>
      <c r="B197" s="589" t="e">
        <f t="shared" si="30"/>
        <v>#DIV/0!</v>
      </c>
      <c r="C197" s="589" t="e">
        <f t="shared" si="31"/>
        <v>#DIV/0!</v>
      </c>
      <c r="D197" s="589" t="e">
        <f t="shared" si="32"/>
        <v>#DIV/0!</v>
      </c>
      <c r="E197" s="589" t="e">
        <f t="shared" si="33"/>
        <v>#DIV/0!</v>
      </c>
      <c r="F197" s="622">
        <f t="shared" si="34"/>
        <v>2.3809523809523808E-2</v>
      </c>
      <c r="H197" s="631" t="s">
        <v>422</v>
      </c>
      <c r="I197" s="589" t="e">
        <f t="shared" si="35"/>
        <v>#DIV/0!</v>
      </c>
      <c r="J197" s="589" t="e">
        <f t="shared" si="36"/>
        <v>#DIV/0!</v>
      </c>
      <c r="K197" s="589" t="e">
        <f t="shared" si="37"/>
        <v>#DIV/0!</v>
      </c>
      <c r="L197" s="589" t="e">
        <f t="shared" si="38"/>
        <v>#DIV/0!</v>
      </c>
      <c r="M197" s="622" t="e">
        <f t="shared" si="39"/>
        <v>#DIV/0!</v>
      </c>
    </row>
    <row r="198" spans="1:13" ht="15.75" hidden="1" thickBot="1">
      <c r="A198" s="164" t="s">
        <v>81</v>
      </c>
      <c r="B198" s="589" t="e">
        <f t="shared" si="30"/>
        <v>#DIV/0!</v>
      </c>
      <c r="C198" s="589" t="e">
        <f t="shared" si="31"/>
        <v>#DIV/0!</v>
      </c>
      <c r="D198" s="589" t="e">
        <f t="shared" si="32"/>
        <v>#DIV/0!</v>
      </c>
      <c r="E198" s="589" t="e">
        <f t="shared" si="33"/>
        <v>#DIV/0!</v>
      </c>
      <c r="F198" s="622">
        <f t="shared" si="34"/>
        <v>1</v>
      </c>
      <c r="H198" s="1" t="s">
        <v>81</v>
      </c>
      <c r="I198" s="589" t="e">
        <f t="shared" si="35"/>
        <v>#DIV/0!</v>
      </c>
      <c r="J198" s="589" t="e">
        <f t="shared" si="36"/>
        <v>#DIV/0!</v>
      </c>
      <c r="K198" s="589" t="e">
        <f t="shared" si="37"/>
        <v>#DIV/0!</v>
      </c>
      <c r="L198" s="589" t="e">
        <f t="shared" si="38"/>
        <v>#DIV/0!</v>
      </c>
      <c r="M198" s="622" t="e">
        <f t="shared" si="39"/>
        <v>#DIV/0!</v>
      </c>
    </row>
    <row r="202" spans="1:13">
      <c r="I202" s="632"/>
    </row>
    <row r="210" spans="7:7">
      <c r="G210" s="632"/>
    </row>
  </sheetData>
  <mergeCells count="1057">
    <mergeCell ref="A1:F1"/>
    <mergeCell ref="B145:F145"/>
    <mergeCell ref="I145:M145"/>
    <mergeCell ref="B156:F156"/>
    <mergeCell ref="I156:M156"/>
    <mergeCell ref="B123:F123"/>
    <mergeCell ref="I113:M113"/>
    <mergeCell ref="H122:M122"/>
    <mergeCell ref="I123:M123"/>
    <mergeCell ref="B134:F134"/>
    <mergeCell ref="I134:M134"/>
    <mergeCell ref="B18:F18"/>
    <mergeCell ref="B69:F69"/>
    <mergeCell ref="B80:F80"/>
    <mergeCell ref="A79:F79"/>
    <mergeCell ref="B113:F113"/>
    <mergeCell ref="A122:F122"/>
    <mergeCell ref="B7:F7"/>
    <mergeCell ref="FU1:GJ1"/>
    <mergeCell ref="GK1:GZ1"/>
    <mergeCell ref="HA1:HP1"/>
    <mergeCell ref="HQ1:IF1"/>
    <mergeCell ref="IG1:IV1"/>
    <mergeCell ref="IW1:JL1"/>
    <mergeCell ref="CC1:CR1"/>
    <mergeCell ref="CS1:DH1"/>
    <mergeCell ref="DI1:DX1"/>
    <mergeCell ref="DY1:EN1"/>
    <mergeCell ref="EO1:FD1"/>
    <mergeCell ref="FE1:FT1"/>
    <mergeCell ref="B192:F192"/>
    <mergeCell ref="I192:M192"/>
    <mergeCell ref="Q1:AF1"/>
    <mergeCell ref="AG1:AV1"/>
    <mergeCell ref="AW1:BL1"/>
    <mergeCell ref="BM1:CB1"/>
    <mergeCell ref="A179:F179"/>
    <mergeCell ref="H179:M179"/>
    <mergeCell ref="B180:F180"/>
    <mergeCell ref="I180:M180"/>
    <mergeCell ref="A191:F191"/>
    <mergeCell ref="H191:M191"/>
    <mergeCell ref="A167:F167"/>
    <mergeCell ref="H167:M167"/>
    <mergeCell ref="B168:F168"/>
    <mergeCell ref="I168:M168"/>
    <mergeCell ref="A155:F155"/>
    <mergeCell ref="H155:M155"/>
    <mergeCell ref="A144:F144"/>
    <mergeCell ref="H144:M144"/>
    <mergeCell ref="QW1:RL1"/>
    <mergeCell ref="RM1:SB1"/>
    <mergeCell ref="SC1:SR1"/>
    <mergeCell ref="SS1:TH1"/>
    <mergeCell ref="TI1:TX1"/>
    <mergeCell ref="TY1:UN1"/>
    <mergeCell ref="NE1:NT1"/>
    <mergeCell ref="NU1:OJ1"/>
    <mergeCell ref="OK1:OZ1"/>
    <mergeCell ref="PA1:PP1"/>
    <mergeCell ref="PQ1:QF1"/>
    <mergeCell ref="QG1:QV1"/>
    <mergeCell ref="JM1:KB1"/>
    <mergeCell ref="KC1:KR1"/>
    <mergeCell ref="KS1:LH1"/>
    <mergeCell ref="LI1:LX1"/>
    <mergeCell ref="LY1:MN1"/>
    <mergeCell ref="MO1:ND1"/>
    <mergeCell ref="ABY1:ACN1"/>
    <mergeCell ref="ACO1:ADD1"/>
    <mergeCell ref="ADE1:ADT1"/>
    <mergeCell ref="ADU1:AEJ1"/>
    <mergeCell ref="AEK1:AEZ1"/>
    <mergeCell ref="AFA1:AFP1"/>
    <mergeCell ref="YG1:YV1"/>
    <mergeCell ref="YW1:ZL1"/>
    <mergeCell ref="ZM1:AAB1"/>
    <mergeCell ref="AAC1:AAR1"/>
    <mergeCell ref="AAS1:ABH1"/>
    <mergeCell ref="ABI1:ABX1"/>
    <mergeCell ref="UO1:VD1"/>
    <mergeCell ref="VE1:VT1"/>
    <mergeCell ref="VU1:WJ1"/>
    <mergeCell ref="WK1:WZ1"/>
    <mergeCell ref="XA1:XP1"/>
    <mergeCell ref="XQ1:YF1"/>
    <mergeCell ref="ANA1:ANP1"/>
    <mergeCell ref="ANQ1:AOF1"/>
    <mergeCell ref="AOG1:AOV1"/>
    <mergeCell ref="AOW1:APL1"/>
    <mergeCell ref="APM1:AQB1"/>
    <mergeCell ref="AQC1:AQR1"/>
    <mergeCell ref="AJI1:AJX1"/>
    <mergeCell ref="AJY1:AKN1"/>
    <mergeCell ref="AKO1:ALD1"/>
    <mergeCell ref="ALE1:ALT1"/>
    <mergeCell ref="ALU1:AMJ1"/>
    <mergeCell ref="AMK1:AMZ1"/>
    <mergeCell ref="AFQ1:AGF1"/>
    <mergeCell ref="AGG1:AGV1"/>
    <mergeCell ref="AGW1:AHL1"/>
    <mergeCell ref="AHM1:AIB1"/>
    <mergeCell ref="AIC1:AIR1"/>
    <mergeCell ref="AIS1:AJH1"/>
    <mergeCell ref="AYC1:AYR1"/>
    <mergeCell ref="AYS1:AZH1"/>
    <mergeCell ref="AZI1:AZX1"/>
    <mergeCell ref="AZY1:BAN1"/>
    <mergeCell ref="BAO1:BBD1"/>
    <mergeCell ref="BBE1:BBT1"/>
    <mergeCell ref="AUK1:AUZ1"/>
    <mergeCell ref="AVA1:AVP1"/>
    <mergeCell ref="AVQ1:AWF1"/>
    <mergeCell ref="AWG1:AWV1"/>
    <mergeCell ref="AWW1:AXL1"/>
    <mergeCell ref="AXM1:AYB1"/>
    <mergeCell ref="AQS1:ARH1"/>
    <mergeCell ref="ARI1:ARX1"/>
    <mergeCell ref="ARY1:ASN1"/>
    <mergeCell ref="ASO1:ATD1"/>
    <mergeCell ref="ATE1:ATT1"/>
    <mergeCell ref="ATU1:AUJ1"/>
    <mergeCell ref="BJE1:BJT1"/>
    <mergeCell ref="BJU1:BKJ1"/>
    <mergeCell ref="BKK1:BKZ1"/>
    <mergeCell ref="BLA1:BLP1"/>
    <mergeCell ref="BLQ1:BMF1"/>
    <mergeCell ref="BMG1:BMV1"/>
    <mergeCell ref="BFM1:BGB1"/>
    <mergeCell ref="BGC1:BGR1"/>
    <mergeCell ref="BGS1:BHH1"/>
    <mergeCell ref="BHI1:BHX1"/>
    <mergeCell ref="BHY1:BIN1"/>
    <mergeCell ref="BIO1:BJD1"/>
    <mergeCell ref="BBU1:BCJ1"/>
    <mergeCell ref="BCK1:BCZ1"/>
    <mergeCell ref="BDA1:BDP1"/>
    <mergeCell ref="BDQ1:BEF1"/>
    <mergeCell ref="BEG1:BEV1"/>
    <mergeCell ref="BEW1:BFL1"/>
    <mergeCell ref="BUG1:BUV1"/>
    <mergeCell ref="BUW1:BVL1"/>
    <mergeCell ref="BVM1:BWB1"/>
    <mergeCell ref="BWC1:BWR1"/>
    <mergeCell ref="BWS1:BXH1"/>
    <mergeCell ref="BXI1:BXX1"/>
    <mergeCell ref="BQO1:BRD1"/>
    <mergeCell ref="BRE1:BRT1"/>
    <mergeCell ref="BRU1:BSJ1"/>
    <mergeCell ref="BSK1:BSZ1"/>
    <mergeCell ref="BTA1:BTP1"/>
    <mergeCell ref="BTQ1:BUF1"/>
    <mergeCell ref="BMW1:BNL1"/>
    <mergeCell ref="BNM1:BOB1"/>
    <mergeCell ref="BOC1:BOR1"/>
    <mergeCell ref="BOS1:BPH1"/>
    <mergeCell ref="BPI1:BPX1"/>
    <mergeCell ref="BPY1:BQN1"/>
    <mergeCell ref="CFI1:CFX1"/>
    <mergeCell ref="CFY1:CGN1"/>
    <mergeCell ref="CGO1:CHD1"/>
    <mergeCell ref="CHE1:CHT1"/>
    <mergeCell ref="CHU1:CIJ1"/>
    <mergeCell ref="CIK1:CIZ1"/>
    <mergeCell ref="CBQ1:CCF1"/>
    <mergeCell ref="CCG1:CCV1"/>
    <mergeCell ref="CCW1:CDL1"/>
    <mergeCell ref="CDM1:CEB1"/>
    <mergeCell ref="CEC1:CER1"/>
    <mergeCell ref="CES1:CFH1"/>
    <mergeCell ref="BXY1:BYN1"/>
    <mergeCell ref="BYO1:BZD1"/>
    <mergeCell ref="BZE1:BZT1"/>
    <mergeCell ref="BZU1:CAJ1"/>
    <mergeCell ref="CAK1:CAZ1"/>
    <mergeCell ref="CBA1:CBP1"/>
    <mergeCell ref="CQK1:CQZ1"/>
    <mergeCell ref="CRA1:CRP1"/>
    <mergeCell ref="CRQ1:CSF1"/>
    <mergeCell ref="CSG1:CSV1"/>
    <mergeCell ref="CSW1:CTL1"/>
    <mergeCell ref="CTM1:CUB1"/>
    <mergeCell ref="CMS1:CNH1"/>
    <mergeCell ref="CNI1:CNX1"/>
    <mergeCell ref="CNY1:CON1"/>
    <mergeCell ref="COO1:CPD1"/>
    <mergeCell ref="CPE1:CPT1"/>
    <mergeCell ref="CPU1:CQJ1"/>
    <mergeCell ref="CJA1:CJP1"/>
    <mergeCell ref="CJQ1:CKF1"/>
    <mergeCell ref="CKG1:CKV1"/>
    <mergeCell ref="CKW1:CLL1"/>
    <mergeCell ref="CLM1:CMB1"/>
    <mergeCell ref="CMC1:CMR1"/>
    <mergeCell ref="DBM1:DCB1"/>
    <mergeCell ref="DCC1:DCR1"/>
    <mergeCell ref="DCS1:DDH1"/>
    <mergeCell ref="DDI1:DDX1"/>
    <mergeCell ref="DDY1:DEN1"/>
    <mergeCell ref="DEO1:DFD1"/>
    <mergeCell ref="CXU1:CYJ1"/>
    <mergeCell ref="CYK1:CYZ1"/>
    <mergeCell ref="CZA1:CZP1"/>
    <mergeCell ref="CZQ1:DAF1"/>
    <mergeCell ref="DAG1:DAV1"/>
    <mergeCell ref="DAW1:DBL1"/>
    <mergeCell ref="CUC1:CUR1"/>
    <mergeCell ref="CUS1:CVH1"/>
    <mergeCell ref="CVI1:CVX1"/>
    <mergeCell ref="CVY1:CWN1"/>
    <mergeCell ref="CWO1:CXD1"/>
    <mergeCell ref="CXE1:CXT1"/>
    <mergeCell ref="DMO1:DND1"/>
    <mergeCell ref="DNE1:DNT1"/>
    <mergeCell ref="DNU1:DOJ1"/>
    <mergeCell ref="DOK1:DOZ1"/>
    <mergeCell ref="DPA1:DPP1"/>
    <mergeCell ref="DPQ1:DQF1"/>
    <mergeCell ref="DIW1:DJL1"/>
    <mergeCell ref="DJM1:DKB1"/>
    <mergeCell ref="DKC1:DKR1"/>
    <mergeCell ref="DKS1:DLH1"/>
    <mergeCell ref="DLI1:DLX1"/>
    <mergeCell ref="DLY1:DMN1"/>
    <mergeCell ref="DFE1:DFT1"/>
    <mergeCell ref="DFU1:DGJ1"/>
    <mergeCell ref="DGK1:DGZ1"/>
    <mergeCell ref="DHA1:DHP1"/>
    <mergeCell ref="DHQ1:DIF1"/>
    <mergeCell ref="DIG1:DIV1"/>
    <mergeCell ref="DXQ1:DYF1"/>
    <mergeCell ref="DYG1:DYV1"/>
    <mergeCell ref="DYW1:DZL1"/>
    <mergeCell ref="DZM1:EAB1"/>
    <mergeCell ref="EAC1:EAR1"/>
    <mergeCell ref="EAS1:EBH1"/>
    <mergeCell ref="DTY1:DUN1"/>
    <mergeCell ref="DUO1:DVD1"/>
    <mergeCell ref="DVE1:DVT1"/>
    <mergeCell ref="DVU1:DWJ1"/>
    <mergeCell ref="DWK1:DWZ1"/>
    <mergeCell ref="DXA1:DXP1"/>
    <mergeCell ref="DQG1:DQV1"/>
    <mergeCell ref="DQW1:DRL1"/>
    <mergeCell ref="DRM1:DSB1"/>
    <mergeCell ref="DSC1:DSR1"/>
    <mergeCell ref="DSS1:DTH1"/>
    <mergeCell ref="DTI1:DTX1"/>
    <mergeCell ref="EIS1:EJH1"/>
    <mergeCell ref="EJI1:EJX1"/>
    <mergeCell ref="EJY1:EKN1"/>
    <mergeCell ref="EKO1:ELD1"/>
    <mergeCell ref="ELE1:ELT1"/>
    <mergeCell ref="ELU1:EMJ1"/>
    <mergeCell ref="EFA1:EFP1"/>
    <mergeCell ref="EFQ1:EGF1"/>
    <mergeCell ref="EGG1:EGV1"/>
    <mergeCell ref="EGW1:EHL1"/>
    <mergeCell ref="EHM1:EIB1"/>
    <mergeCell ref="EIC1:EIR1"/>
    <mergeCell ref="EBI1:EBX1"/>
    <mergeCell ref="EBY1:ECN1"/>
    <mergeCell ref="ECO1:EDD1"/>
    <mergeCell ref="EDE1:EDT1"/>
    <mergeCell ref="EDU1:EEJ1"/>
    <mergeCell ref="EEK1:EEZ1"/>
    <mergeCell ref="ETU1:EUJ1"/>
    <mergeCell ref="EUK1:EUZ1"/>
    <mergeCell ref="EVA1:EVP1"/>
    <mergeCell ref="EVQ1:EWF1"/>
    <mergeCell ref="EWG1:EWV1"/>
    <mergeCell ref="EWW1:EXL1"/>
    <mergeCell ref="EQC1:EQR1"/>
    <mergeCell ref="EQS1:ERH1"/>
    <mergeCell ref="ERI1:ERX1"/>
    <mergeCell ref="ERY1:ESN1"/>
    <mergeCell ref="ESO1:ETD1"/>
    <mergeCell ref="ETE1:ETT1"/>
    <mergeCell ref="EMK1:EMZ1"/>
    <mergeCell ref="ENA1:ENP1"/>
    <mergeCell ref="ENQ1:EOF1"/>
    <mergeCell ref="EOG1:EOV1"/>
    <mergeCell ref="EOW1:EPL1"/>
    <mergeCell ref="EPM1:EQB1"/>
    <mergeCell ref="FEW1:FFL1"/>
    <mergeCell ref="FFM1:FGB1"/>
    <mergeCell ref="FGC1:FGR1"/>
    <mergeCell ref="FGS1:FHH1"/>
    <mergeCell ref="FHI1:FHX1"/>
    <mergeCell ref="FHY1:FIN1"/>
    <mergeCell ref="FBE1:FBT1"/>
    <mergeCell ref="FBU1:FCJ1"/>
    <mergeCell ref="FCK1:FCZ1"/>
    <mergeCell ref="FDA1:FDP1"/>
    <mergeCell ref="FDQ1:FEF1"/>
    <mergeCell ref="FEG1:FEV1"/>
    <mergeCell ref="EXM1:EYB1"/>
    <mergeCell ref="EYC1:EYR1"/>
    <mergeCell ref="EYS1:EZH1"/>
    <mergeCell ref="EZI1:EZX1"/>
    <mergeCell ref="EZY1:FAN1"/>
    <mergeCell ref="FAO1:FBD1"/>
    <mergeCell ref="FPY1:FQN1"/>
    <mergeCell ref="FQO1:FRD1"/>
    <mergeCell ref="FRE1:FRT1"/>
    <mergeCell ref="FRU1:FSJ1"/>
    <mergeCell ref="FSK1:FSZ1"/>
    <mergeCell ref="FTA1:FTP1"/>
    <mergeCell ref="FMG1:FMV1"/>
    <mergeCell ref="FMW1:FNL1"/>
    <mergeCell ref="FNM1:FOB1"/>
    <mergeCell ref="FOC1:FOR1"/>
    <mergeCell ref="FOS1:FPH1"/>
    <mergeCell ref="FPI1:FPX1"/>
    <mergeCell ref="FIO1:FJD1"/>
    <mergeCell ref="FJE1:FJT1"/>
    <mergeCell ref="FJU1:FKJ1"/>
    <mergeCell ref="FKK1:FKZ1"/>
    <mergeCell ref="FLA1:FLP1"/>
    <mergeCell ref="FLQ1:FMF1"/>
    <mergeCell ref="GBA1:GBP1"/>
    <mergeCell ref="GBQ1:GCF1"/>
    <mergeCell ref="GCG1:GCV1"/>
    <mergeCell ref="GCW1:GDL1"/>
    <mergeCell ref="GDM1:GEB1"/>
    <mergeCell ref="GEC1:GER1"/>
    <mergeCell ref="FXI1:FXX1"/>
    <mergeCell ref="FXY1:FYN1"/>
    <mergeCell ref="FYO1:FZD1"/>
    <mergeCell ref="FZE1:FZT1"/>
    <mergeCell ref="FZU1:GAJ1"/>
    <mergeCell ref="GAK1:GAZ1"/>
    <mergeCell ref="FTQ1:FUF1"/>
    <mergeCell ref="FUG1:FUV1"/>
    <mergeCell ref="FUW1:FVL1"/>
    <mergeCell ref="FVM1:FWB1"/>
    <mergeCell ref="FWC1:FWR1"/>
    <mergeCell ref="FWS1:FXH1"/>
    <mergeCell ref="GMC1:GMR1"/>
    <mergeCell ref="GMS1:GNH1"/>
    <mergeCell ref="GNI1:GNX1"/>
    <mergeCell ref="GNY1:GON1"/>
    <mergeCell ref="GOO1:GPD1"/>
    <mergeCell ref="GPE1:GPT1"/>
    <mergeCell ref="GIK1:GIZ1"/>
    <mergeCell ref="GJA1:GJP1"/>
    <mergeCell ref="GJQ1:GKF1"/>
    <mergeCell ref="GKG1:GKV1"/>
    <mergeCell ref="GKW1:GLL1"/>
    <mergeCell ref="GLM1:GMB1"/>
    <mergeCell ref="GES1:GFH1"/>
    <mergeCell ref="GFI1:GFX1"/>
    <mergeCell ref="GFY1:GGN1"/>
    <mergeCell ref="GGO1:GHD1"/>
    <mergeCell ref="GHE1:GHT1"/>
    <mergeCell ref="GHU1:GIJ1"/>
    <mergeCell ref="GXE1:GXT1"/>
    <mergeCell ref="GXU1:GYJ1"/>
    <mergeCell ref="GYK1:GYZ1"/>
    <mergeCell ref="GZA1:GZP1"/>
    <mergeCell ref="GZQ1:HAF1"/>
    <mergeCell ref="HAG1:HAV1"/>
    <mergeCell ref="GTM1:GUB1"/>
    <mergeCell ref="GUC1:GUR1"/>
    <mergeCell ref="GUS1:GVH1"/>
    <mergeCell ref="GVI1:GVX1"/>
    <mergeCell ref="GVY1:GWN1"/>
    <mergeCell ref="GWO1:GXD1"/>
    <mergeCell ref="GPU1:GQJ1"/>
    <mergeCell ref="GQK1:GQZ1"/>
    <mergeCell ref="GRA1:GRP1"/>
    <mergeCell ref="GRQ1:GSF1"/>
    <mergeCell ref="GSG1:GSV1"/>
    <mergeCell ref="GSW1:GTL1"/>
    <mergeCell ref="HIG1:HIV1"/>
    <mergeCell ref="HIW1:HJL1"/>
    <mergeCell ref="HJM1:HKB1"/>
    <mergeCell ref="HKC1:HKR1"/>
    <mergeCell ref="HKS1:HLH1"/>
    <mergeCell ref="HLI1:HLX1"/>
    <mergeCell ref="HEO1:HFD1"/>
    <mergeCell ref="HFE1:HFT1"/>
    <mergeCell ref="HFU1:HGJ1"/>
    <mergeCell ref="HGK1:HGZ1"/>
    <mergeCell ref="HHA1:HHP1"/>
    <mergeCell ref="HHQ1:HIF1"/>
    <mergeCell ref="HAW1:HBL1"/>
    <mergeCell ref="HBM1:HCB1"/>
    <mergeCell ref="HCC1:HCR1"/>
    <mergeCell ref="HCS1:HDH1"/>
    <mergeCell ref="HDI1:HDX1"/>
    <mergeCell ref="HDY1:HEN1"/>
    <mergeCell ref="HTI1:HTX1"/>
    <mergeCell ref="HTY1:HUN1"/>
    <mergeCell ref="HUO1:HVD1"/>
    <mergeCell ref="HVE1:HVT1"/>
    <mergeCell ref="HVU1:HWJ1"/>
    <mergeCell ref="HWK1:HWZ1"/>
    <mergeCell ref="HPQ1:HQF1"/>
    <mergeCell ref="HQG1:HQV1"/>
    <mergeCell ref="HQW1:HRL1"/>
    <mergeCell ref="HRM1:HSB1"/>
    <mergeCell ref="HSC1:HSR1"/>
    <mergeCell ref="HSS1:HTH1"/>
    <mergeCell ref="HLY1:HMN1"/>
    <mergeCell ref="HMO1:HND1"/>
    <mergeCell ref="HNE1:HNT1"/>
    <mergeCell ref="HNU1:HOJ1"/>
    <mergeCell ref="HOK1:HOZ1"/>
    <mergeCell ref="HPA1:HPP1"/>
    <mergeCell ref="IEK1:IEZ1"/>
    <mergeCell ref="IFA1:IFP1"/>
    <mergeCell ref="IFQ1:IGF1"/>
    <mergeCell ref="IGG1:IGV1"/>
    <mergeCell ref="IGW1:IHL1"/>
    <mergeCell ref="IHM1:IIB1"/>
    <mergeCell ref="IAS1:IBH1"/>
    <mergeCell ref="IBI1:IBX1"/>
    <mergeCell ref="IBY1:ICN1"/>
    <mergeCell ref="ICO1:IDD1"/>
    <mergeCell ref="IDE1:IDT1"/>
    <mergeCell ref="IDU1:IEJ1"/>
    <mergeCell ref="HXA1:HXP1"/>
    <mergeCell ref="HXQ1:HYF1"/>
    <mergeCell ref="HYG1:HYV1"/>
    <mergeCell ref="HYW1:HZL1"/>
    <mergeCell ref="HZM1:IAB1"/>
    <mergeCell ref="IAC1:IAR1"/>
    <mergeCell ref="IPM1:IQB1"/>
    <mergeCell ref="IQC1:IQR1"/>
    <mergeCell ref="IQS1:IRH1"/>
    <mergeCell ref="IRI1:IRX1"/>
    <mergeCell ref="IRY1:ISN1"/>
    <mergeCell ref="ISO1:ITD1"/>
    <mergeCell ref="ILU1:IMJ1"/>
    <mergeCell ref="IMK1:IMZ1"/>
    <mergeCell ref="INA1:INP1"/>
    <mergeCell ref="INQ1:IOF1"/>
    <mergeCell ref="IOG1:IOV1"/>
    <mergeCell ref="IOW1:IPL1"/>
    <mergeCell ref="IIC1:IIR1"/>
    <mergeCell ref="IIS1:IJH1"/>
    <mergeCell ref="IJI1:IJX1"/>
    <mergeCell ref="IJY1:IKN1"/>
    <mergeCell ref="IKO1:ILD1"/>
    <mergeCell ref="ILE1:ILT1"/>
    <mergeCell ref="JAO1:JBD1"/>
    <mergeCell ref="JBE1:JBT1"/>
    <mergeCell ref="JBU1:JCJ1"/>
    <mergeCell ref="JCK1:JCZ1"/>
    <mergeCell ref="JDA1:JDP1"/>
    <mergeCell ref="JDQ1:JEF1"/>
    <mergeCell ref="IWW1:IXL1"/>
    <mergeCell ref="IXM1:IYB1"/>
    <mergeCell ref="IYC1:IYR1"/>
    <mergeCell ref="IYS1:IZH1"/>
    <mergeCell ref="IZI1:IZX1"/>
    <mergeCell ref="IZY1:JAN1"/>
    <mergeCell ref="ITE1:ITT1"/>
    <mergeCell ref="ITU1:IUJ1"/>
    <mergeCell ref="IUK1:IUZ1"/>
    <mergeCell ref="IVA1:IVP1"/>
    <mergeCell ref="IVQ1:IWF1"/>
    <mergeCell ref="IWG1:IWV1"/>
    <mergeCell ref="JLQ1:JMF1"/>
    <mergeCell ref="JMG1:JMV1"/>
    <mergeCell ref="JMW1:JNL1"/>
    <mergeCell ref="JNM1:JOB1"/>
    <mergeCell ref="JOC1:JOR1"/>
    <mergeCell ref="JOS1:JPH1"/>
    <mergeCell ref="JHY1:JIN1"/>
    <mergeCell ref="JIO1:JJD1"/>
    <mergeCell ref="JJE1:JJT1"/>
    <mergeCell ref="JJU1:JKJ1"/>
    <mergeCell ref="JKK1:JKZ1"/>
    <mergeCell ref="JLA1:JLP1"/>
    <mergeCell ref="JEG1:JEV1"/>
    <mergeCell ref="JEW1:JFL1"/>
    <mergeCell ref="JFM1:JGB1"/>
    <mergeCell ref="JGC1:JGR1"/>
    <mergeCell ref="JGS1:JHH1"/>
    <mergeCell ref="JHI1:JHX1"/>
    <mergeCell ref="JWS1:JXH1"/>
    <mergeCell ref="JXI1:JXX1"/>
    <mergeCell ref="JXY1:JYN1"/>
    <mergeCell ref="JYO1:JZD1"/>
    <mergeCell ref="JZE1:JZT1"/>
    <mergeCell ref="JZU1:KAJ1"/>
    <mergeCell ref="JTA1:JTP1"/>
    <mergeCell ref="JTQ1:JUF1"/>
    <mergeCell ref="JUG1:JUV1"/>
    <mergeCell ref="JUW1:JVL1"/>
    <mergeCell ref="JVM1:JWB1"/>
    <mergeCell ref="JWC1:JWR1"/>
    <mergeCell ref="JPI1:JPX1"/>
    <mergeCell ref="JPY1:JQN1"/>
    <mergeCell ref="JQO1:JRD1"/>
    <mergeCell ref="JRE1:JRT1"/>
    <mergeCell ref="JRU1:JSJ1"/>
    <mergeCell ref="JSK1:JSZ1"/>
    <mergeCell ref="KHU1:KIJ1"/>
    <mergeCell ref="KIK1:KIZ1"/>
    <mergeCell ref="KJA1:KJP1"/>
    <mergeCell ref="KJQ1:KKF1"/>
    <mergeCell ref="KKG1:KKV1"/>
    <mergeCell ref="KKW1:KLL1"/>
    <mergeCell ref="KEC1:KER1"/>
    <mergeCell ref="KES1:KFH1"/>
    <mergeCell ref="KFI1:KFX1"/>
    <mergeCell ref="KFY1:KGN1"/>
    <mergeCell ref="KGO1:KHD1"/>
    <mergeCell ref="KHE1:KHT1"/>
    <mergeCell ref="KAK1:KAZ1"/>
    <mergeCell ref="KBA1:KBP1"/>
    <mergeCell ref="KBQ1:KCF1"/>
    <mergeCell ref="KCG1:KCV1"/>
    <mergeCell ref="KCW1:KDL1"/>
    <mergeCell ref="KDM1:KEB1"/>
    <mergeCell ref="KSW1:KTL1"/>
    <mergeCell ref="KTM1:KUB1"/>
    <mergeCell ref="KUC1:KUR1"/>
    <mergeCell ref="KUS1:KVH1"/>
    <mergeCell ref="KVI1:KVX1"/>
    <mergeCell ref="KVY1:KWN1"/>
    <mergeCell ref="KPE1:KPT1"/>
    <mergeCell ref="KPU1:KQJ1"/>
    <mergeCell ref="KQK1:KQZ1"/>
    <mergeCell ref="KRA1:KRP1"/>
    <mergeCell ref="KRQ1:KSF1"/>
    <mergeCell ref="KSG1:KSV1"/>
    <mergeCell ref="KLM1:KMB1"/>
    <mergeCell ref="KMC1:KMR1"/>
    <mergeCell ref="KMS1:KNH1"/>
    <mergeCell ref="KNI1:KNX1"/>
    <mergeCell ref="KNY1:KON1"/>
    <mergeCell ref="KOO1:KPD1"/>
    <mergeCell ref="LDY1:LEN1"/>
    <mergeCell ref="LEO1:LFD1"/>
    <mergeCell ref="LFE1:LFT1"/>
    <mergeCell ref="LFU1:LGJ1"/>
    <mergeCell ref="LGK1:LGZ1"/>
    <mergeCell ref="LHA1:LHP1"/>
    <mergeCell ref="LAG1:LAV1"/>
    <mergeCell ref="LAW1:LBL1"/>
    <mergeCell ref="LBM1:LCB1"/>
    <mergeCell ref="LCC1:LCR1"/>
    <mergeCell ref="LCS1:LDH1"/>
    <mergeCell ref="LDI1:LDX1"/>
    <mergeCell ref="KWO1:KXD1"/>
    <mergeCell ref="KXE1:KXT1"/>
    <mergeCell ref="KXU1:KYJ1"/>
    <mergeCell ref="KYK1:KYZ1"/>
    <mergeCell ref="KZA1:KZP1"/>
    <mergeCell ref="KZQ1:LAF1"/>
    <mergeCell ref="LPA1:LPP1"/>
    <mergeCell ref="LPQ1:LQF1"/>
    <mergeCell ref="LQG1:LQV1"/>
    <mergeCell ref="LQW1:LRL1"/>
    <mergeCell ref="LRM1:LSB1"/>
    <mergeCell ref="LSC1:LSR1"/>
    <mergeCell ref="LLI1:LLX1"/>
    <mergeCell ref="LLY1:LMN1"/>
    <mergeCell ref="LMO1:LND1"/>
    <mergeCell ref="LNE1:LNT1"/>
    <mergeCell ref="LNU1:LOJ1"/>
    <mergeCell ref="LOK1:LOZ1"/>
    <mergeCell ref="LHQ1:LIF1"/>
    <mergeCell ref="LIG1:LIV1"/>
    <mergeCell ref="LIW1:LJL1"/>
    <mergeCell ref="LJM1:LKB1"/>
    <mergeCell ref="LKC1:LKR1"/>
    <mergeCell ref="LKS1:LLH1"/>
    <mergeCell ref="MAC1:MAR1"/>
    <mergeCell ref="MAS1:MBH1"/>
    <mergeCell ref="MBI1:MBX1"/>
    <mergeCell ref="MBY1:MCN1"/>
    <mergeCell ref="MCO1:MDD1"/>
    <mergeCell ref="MDE1:MDT1"/>
    <mergeCell ref="LWK1:LWZ1"/>
    <mergeCell ref="LXA1:LXP1"/>
    <mergeCell ref="LXQ1:LYF1"/>
    <mergeCell ref="LYG1:LYV1"/>
    <mergeCell ref="LYW1:LZL1"/>
    <mergeCell ref="LZM1:MAB1"/>
    <mergeCell ref="LSS1:LTH1"/>
    <mergeCell ref="LTI1:LTX1"/>
    <mergeCell ref="LTY1:LUN1"/>
    <mergeCell ref="LUO1:LVD1"/>
    <mergeCell ref="LVE1:LVT1"/>
    <mergeCell ref="LVU1:LWJ1"/>
    <mergeCell ref="MLE1:MLT1"/>
    <mergeCell ref="MLU1:MMJ1"/>
    <mergeCell ref="MMK1:MMZ1"/>
    <mergeCell ref="MNA1:MNP1"/>
    <mergeCell ref="MNQ1:MOF1"/>
    <mergeCell ref="MOG1:MOV1"/>
    <mergeCell ref="MHM1:MIB1"/>
    <mergeCell ref="MIC1:MIR1"/>
    <mergeCell ref="MIS1:MJH1"/>
    <mergeCell ref="MJI1:MJX1"/>
    <mergeCell ref="MJY1:MKN1"/>
    <mergeCell ref="MKO1:MLD1"/>
    <mergeCell ref="MDU1:MEJ1"/>
    <mergeCell ref="MEK1:MEZ1"/>
    <mergeCell ref="MFA1:MFP1"/>
    <mergeCell ref="MFQ1:MGF1"/>
    <mergeCell ref="MGG1:MGV1"/>
    <mergeCell ref="MGW1:MHL1"/>
    <mergeCell ref="MWG1:MWV1"/>
    <mergeCell ref="MWW1:MXL1"/>
    <mergeCell ref="MXM1:MYB1"/>
    <mergeCell ref="MYC1:MYR1"/>
    <mergeCell ref="MYS1:MZH1"/>
    <mergeCell ref="MZI1:MZX1"/>
    <mergeCell ref="MSO1:MTD1"/>
    <mergeCell ref="MTE1:MTT1"/>
    <mergeCell ref="MTU1:MUJ1"/>
    <mergeCell ref="MUK1:MUZ1"/>
    <mergeCell ref="MVA1:MVP1"/>
    <mergeCell ref="MVQ1:MWF1"/>
    <mergeCell ref="MOW1:MPL1"/>
    <mergeCell ref="MPM1:MQB1"/>
    <mergeCell ref="MQC1:MQR1"/>
    <mergeCell ref="MQS1:MRH1"/>
    <mergeCell ref="MRI1:MRX1"/>
    <mergeCell ref="MRY1:MSN1"/>
    <mergeCell ref="NHI1:NHX1"/>
    <mergeCell ref="NHY1:NIN1"/>
    <mergeCell ref="NIO1:NJD1"/>
    <mergeCell ref="NJE1:NJT1"/>
    <mergeCell ref="NJU1:NKJ1"/>
    <mergeCell ref="NKK1:NKZ1"/>
    <mergeCell ref="NDQ1:NEF1"/>
    <mergeCell ref="NEG1:NEV1"/>
    <mergeCell ref="NEW1:NFL1"/>
    <mergeCell ref="NFM1:NGB1"/>
    <mergeCell ref="NGC1:NGR1"/>
    <mergeCell ref="NGS1:NHH1"/>
    <mergeCell ref="MZY1:NAN1"/>
    <mergeCell ref="NAO1:NBD1"/>
    <mergeCell ref="NBE1:NBT1"/>
    <mergeCell ref="NBU1:NCJ1"/>
    <mergeCell ref="NCK1:NCZ1"/>
    <mergeCell ref="NDA1:NDP1"/>
    <mergeCell ref="NSK1:NSZ1"/>
    <mergeCell ref="NTA1:NTP1"/>
    <mergeCell ref="NTQ1:NUF1"/>
    <mergeCell ref="NUG1:NUV1"/>
    <mergeCell ref="NUW1:NVL1"/>
    <mergeCell ref="NVM1:NWB1"/>
    <mergeCell ref="NOS1:NPH1"/>
    <mergeCell ref="NPI1:NPX1"/>
    <mergeCell ref="NPY1:NQN1"/>
    <mergeCell ref="NQO1:NRD1"/>
    <mergeCell ref="NRE1:NRT1"/>
    <mergeCell ref="NRU1:NSJ1"/>
    <mergeCell ref="NLA1:NLP1"/>
    <mergeCell ref="NLQ1:NMF1"/>
    <mergeCell ref="NMG1:NMV1"/>
    <mergeCell ref="NMW1:NNL1"/>
    <mergeCell ref="NNM1:NOB1"/>
    <mergeCell ref="NOC1:NOR1"/>
    <mergeCell ref="ODM1:OEB1"/>
    <mergeCell ref="OEC1:OER1"/>
    <mergeCell ref="OES1:OFH1"/>
    <mergeCell ref="OFI1:OFX1"/>
    <mergeCell ref="OFY1:OGN1"/>
    <mergeCell ref="OGO1:OHD1"/>
    <mergeCell ref="NZU1:OAJ1"/>
    <mergeCell ref="OAK1:OAZ1"/>
    <mergeCell ref="OBA1:OBP1"/>
    <mergeCell ref="OBQ1:OCF1"/>
    <mergeCell ref="OCG1:OCV1"/>
    <mergeCell ref="OCW1:ODL1"/>
    <mergeCell ref="NWC1:NWR1"/>
    <mergeCell ref="NWS1:NXH1"/>
    <mergeCell ref="NXI1:NXX1"/>
    <mergeCell ref="NXY1:NYN1"/>
    <mergeCell ref="NYO1:NZD1"/>
    <mergeCell ref="NZE1:NZT1"/>
    <mergeCell ref="OOO1:OPD1"/>
    <mergeCell ref="OPE1:OPT1"/>
    <mergeCell ref="OPU1:OQJ1"/>
    <mergeCell ref="OQK1:OQZ1"/>
    <mergeCell ref="ORA1:ORP1"/>
    <mergeCell ref="ORQ1:OSF1"/>
    <mergeCell ref="OKW1:OLL1"/>
    <mergeCell ref="OLM1:OMB1"/>
    <mergeCell ref="OMC1:OMR1"/>
    <mergeCell ref="OMS1:ONH1"/>
    <mergeCell ref="ONI1:ONX1"/>
    <mergeCell ref="ONY1:OON1"/>
    <mergeCell ref="OHE1:OHT1"/>
    <mergeCell ref="OHU1:OIJ1"/>
    <mergeCell ref="OIK1:OIZ1"/>
    <mergeCell ref="OJA1:OJP1"/>
    <mergeCell ref="OJQ1:OKF1"/>
    <mergeCell ref="OKG1:OKV1"/>
    <mergeCell ref="OZQ1:PAF1"/>
    <mergeCell ref="PAG1:PAV1"/>
    <mergeCell ref="PAW1:PBL1"/>
    <mergeCell ref="PBM1:PCB1"/>
    <mergeCell ref="PCC1:PCR1"/>
    <mergeCell ref="PCS1:PDH1"/>
    <mergeCell ref="OVY1:OWN1"/>
    <mergeCell ref="OWO1:OXD1"/>
    <mergeCell ref="OXE1:OXT1"/>
    <mergeCell ref="OXU1:OYJ1"/>
    <mergeCell ref="OYK1:OYZ1"/>
    <mergeCell ref="OZA1:OZP1"/>
    <mergeCell ref="OSG1:OSV1"/>
    <mergeCell ref="OSW1:OTL1"/>
    <mergeCell ref="OTM1:OUB1"/>
    <mergeCell ref="OUC1:OUR1"/>
    <mergeCell ref="OUS1:OVH1"/>
    <mergeCell ref="OVI1:OVX1"/>
    <mergeCell ref="PKS1:PLH1"/>
    <mergeCell ref="PLI1:PLX1"/>
    <mergeCell ref="PLY1:PMN1"/>
    <mergeCell ref="PMO1:PND1"/>
    <mergeCell ref="PNE1:PNT1"/>
    <mergeCell ref="PNU1:POJ1"/>
    <mergeCell ref="PHA1:PHP1"/>
    <mergeCell ref="PHQ1:PIF1"/>
    <mergeCell ref="PIG1:PIV1"/>
    <mergeCell ref="PIW1:PJL1"/>
    <mergeCell ref="PJM1:PKB1"/>
    <mergeCell ref="PKC1:PKR1"/>
    <mergeCell ref="PDI1:PDX1"/>
    <mergeCell ref="PDY1:PEN1"/>
    <mergeCell ref="PEO1:PFD1"/>
    <mergeCell ref="PFE1:PFT1"/>
    <mergeCell ref="PFU1:PGJ1"/>
    <mergeCell ref="PGK1:PGZ1"/>
    <mergeCell ref="PVU1:PWJ1"/>
    <mergeCell ref="PWK1:PWZ1"/>
    <mergeCell ref="PXA1:PXP1"/>
    <mergeCell ref="PXQ1:PYF1"/>
    <mergeCell ref="PYG1:PYV1"/>
    <mergeCell ref="PYW1:PZL1"/>
    <mergeCell ref="PSC1:PSR1"/>
    <mergeCell ref="PSS1:PTH1"/>
    <mergeCell ref="PTI1:PTX1"/>
    <mergeCell ref="PTY1:PUN1"/>
    <mergeCell ref="PUO1:PVD1"/>
    <mergeCell ref="PVE1:PVT1"/>
    <mergeCell ref="POK1:POZ1"/>
    <mergeCell ref="PPA1:PPP1"/>
    <mergeCell ref="PPQ1:PQF1"/>
    <mergeCell ref="PQG1:PQV1"/>
    <mergeCell ref="PQW1:PRL1"/>
    <mergeCell ref="PRM1:PSB1"/>
    <mergeCell ref="QGW1:QHL1"/>
    <mergeCell ref="QHM1:QIB1"/>
    <mergeCell ref="QIC1:QIR1"/>
    <mergeCell ref="QIS1:QJH1"/>
    <mergeCell ref="QJI1:QJX1"/>
    <mergeCell ref="QJY1:QKN1"/>
    <mergeCell ref="QDE1:QDT1"/>
    <mergeCell ref="QDU1:QEJ1"/>
    <mergeCell ref="QEK1:QEZ1"/>
    <mergeCell ref="QFA1:QFP1"/>
    <mergeCell ref="QFQ1:QGF1"/>
    <mergeCell ref="QGG1:QGV1"/>
    <mergeCell ref="PZM1:QAB1"/>
    <mergeCell ref="QAC1:QAR1"/>
    <mergeCell ref="QAS1:QBH1"/>
    <mergeCell ref="QBI1:QBX1"/>
    <mergeCell ref="QBY1:QCN1"/>
    <mergeCell ref="QCO1:QDD1"/>
    <mergeCell ref="QRY1:QSN1"/>
    <mergeCell ref="QSO1:QTD1"/>
    <mergeCell ref="QTE1:QTT1"/>
    <mergeCell ref="QTU1:QUJ1"/>
    <mergeCell ref="QUK1:QUZ1"/>
    <mergeCell ref="QVA1:QVP1"/>
    <mergeCell ref="QOG1:QOV1"/>
    <mergeCell ref="QOW1:QPL1"/>
    <mergeCell ref="QPM1:QQB1"/>
    <mergeCell ref="QQC1:QQR1"/>
    <mergeCell ref="QQS1:QRH1"/>
    <mergeCell ref="QRI1:QRX1"/>
    <mergeCell ref="QKO1:QLD1"/>
    <mergeCell ref="QLE1:QLT1"/>
    <mergeCell ref="QLU1:QMJ1"/>
    <mergeCell ref="QMK1:QMZ1"/>
    <mergeCell ref="QNA1:QNP1"/>
    <mergeCell ref="QNQ1:QOF1"/>
    <mergeCell ref="RDA1:RDP1"/>
    <mergeCell ref="RDQ1:REF1"/>
    <mergeCell ref="REG1:REV1"/>
    <mergeCell ref="REW1:RFL1"/>
    <mergeCell ref="RFM1:RGB1"/>
    <mergeCell ref="RGC1:RGR1"/>
    <mergeCell ref="QZI1:QZX1"/>
    <mergeCell ref="QZY1:RAN1"/>
    <mergeCell ref="RAO1:RBD1"/>
    <mergeCell ref="RBE1:RBT1"/>
    <mergeCell ref="RBU1:RCJ1"/>
    <mergeCell ref="RCK1:RCZ1"/>
    <mergeCell ref="QVQ1:QWF1"/>
    <mergeCell ref="QWG1:QWV1"/>
    <mergeCell ref="QWW1:QXL1"/>
    <mergeCell ref="QXM1:QYB1"/>
    <mergeCell ref="QYC1:QYR1"/>
    <mergeCell ref="QYS1:QZH1"/>
    <mergeCell ref="ROC1:ROR1"/>
    <mergeCell ref="ROS1:RPH1"/>
    <mergeCell ref="RPI1:RPX1"/>
    <mergeCell ref="RPY1:RQN1"/>
    <mergeCell ref="RQO1:RRD1"/>
    <mergeCell ref="RRE1:RRT1"/>
    <mergeCell ref="RKK1:RKZ1"/>
    <mergeCell ref="RLA1:RLP1"/>
    <mergeCell ref="RLQ1:RMF1"/>
    <mergeCell ref="RMG1:RMV1"/>
    <mergeCell ref="RMW1:RNL1"/>
    <mergeCell ref="RNM1:ROB1"/>
    <mergeCell ref="RGS1:RHH1"/>
    <mergeCell ref="RHI1:RHX1"/>
    <mergeCell ref="RHY1:RIN1"/>
    <mergeCell ref="RIO1:RJD1"/>
    <mergeCell ref="RJE1:RJT1"/>
    <mergeCell ref="RJU1:RKJ1"/>
    <mergeCell ref="RZE1:RZT1"/>
    <mergeCell ref="RZU1:SAJ1"/>
    <mergeCell ref="SAK1:SAZ1"/>
    <mergeCell ref="SBA1:SBP1"/>
    <mergeCell ref="SBQ1:SCF1"/>
    <mergeCell ref="SCG1:SCV1"/>
    <mergeCell ref="RVM1:RWB1"/>
    <mergeCell ref="RWC1:RWR1"/>
    <mergeCell ref="RWS1:RXH1"/>
    <mergeCell ref="RXI1:RXX1"/>
    <mergeCell ref="RXY1:RYN1"/>
    <mergeCell ref="RYO1:RZD1"/>
    <mergeCell ref="RRU1:RSJ1"/>
    <mergeCell ref="RSK1:RSZ1"/>
    <mergeCell ref="RTA1:RTP1"/>
    <mergeCell ref="RTQ1:RUF1"/>
    <mergeCell ref="RUG1:RUV1"/>
    <mergeCell ref="RUW1:RVL1"/>
    <mergeCell ref="SKG1:SKV1"/>
    <mergeCell ref="SKW1:SLL1"/>
    <mergeCell ref="SLM1:SMB1"/>
    <mergeCell ref="SMC1:SMR1"/>
    <mergeCell ref="SMS1:SNH1"/>
    <mergeCell ref="SNI1:SNX1"/>
    <mergeCell ref="SGO1:SHD1"/>
    <mergeCell ref="SHE1:SHT1"/>
    <mergeCell ref="SHU1:SIJ1"/>
    <mergeCell ref="SIK1:SIZ1"/>
    <mergeCell ref="SJA1:SJP1"/>
    <mergeCell ref="SJQ1:SKF1"/>
    <mergeCell ref="SCW1:SDL1"/>
    <mergeCell ref="SDM1:SEB1"/>
    <mergeCell ref="SEC1:SER1"/>
    <mergeCell ref="SES1:SFH1"/>
    <mergeCell ref="SFI1:SFX1"/>
    <mergeCell ref="SFY1:SGN1"/>
    <mergeCell ref="SVI1:SVX1"/>
    <mergeCell ref="SVY1:SWN1"/>
    <mergeCell ref="SWO1:SXD1"/>
    <mergeCell ref="SXE1:SXT1"/>
    <mergeCell ref="SXU1:SYJ1"/>
    <mergeCell ref="SYK1:SYZ1"/>
    <mergeCell ref="SRQ1:SSF1"/>
    <mergeCell ref="SSG1:SSV1"/>
    <mergeCell ref="SSW1:STL1"/>
    <mergeCell ref="STM1:SUB1"/>
    <mergeCell ref="SUC1:SUR1"/>
    <mergeCell ref="SUS1:SVH1"/>
    <mergeCell ref="SNY1:SON1"/>
    <mergeCell ref="SOO1:SPD1"/>
    <mergeCell ref="SPE1:SPT1"/>
    <mergeCell ref="SPU1:SQJ1"/>
    <mergeCell ref="SQK1:SQZ1"/>
    <mergeCell ref="SRA1:SRP1"/>
    <mergeCell ref="TGK1:TGZ1"/>
    <mergeCell ref="THA1:THP1"/>
    <mergeCell ref="THQ1:TIF1"/>
    <mergeCell ref="TIG1:TIV1"/>
    <mergeCell ref="TIW1:TJL1"/>
    <mergeCell ref="TJM1:TKB1"/>
    <mergeCell ref="TCS1:TDH1"/>
    <mergeCell ref="TDI1:TDX1"/>
    <mergeCell ref="TDY1:TEN1"/>
    <mergeCell ref="TEO1:TFD1"/>
    <mergeCell ref="TFE1:TFT1"/>
    <mergeCell ref="TFU1:TGJ1"/>
    <mergeCell ref="SZA1:SZP1"/>
    <mergeCell ref="SZQ1:TAF1"/>
    <mergeCell ref="TAG1:TAV1"/>
    <mergeCell ref="TAW1:TBL1"/>
    <mergeCell ref="TBM1:TCB1"/>
    <mergeCell ref="TCC1:TCR1"/>
    <mergeCell ref="TRM1:TSB1"/>
    <mergeCell ref="TSC1:TSR1"/>
    <mergeCell ref="TSS1:TTH1"/>
    <mergeCell ref="TTI1:TTX1"/>
    <mergeCell ref="TTY1:TUN1"/>
    <mergeCell ref="TUO1:TVD1"/>
    <mergeCell ref="TNU1:TOJ1"/>
    <mergeCell ref="TOK1:TOZ1"/>
    <mergeCell ref="TPA1:TPP1"/>
    <mergeCell ref="TPQ1:TQF1"/>
    <mergeCell ref="TQG1:TQV1"/>
    <mergeCell ref="TQW1:TRL1"/>
    <mergeCell ref="TKC1:TKR1"/>
    <mergeCell ref="TKS1:TLH1"/>
    <mergeCell ref="TLI1:TLX1"/>
    <mergeCell ref="TLY1:TMN1"/>
    <mergeCell ref="TMO1:TND1"/>
    <mergeCell ref="TNE1:TNT1"/>
    <mergeCell ref="UCO1:UDD1"/>
    <mergeCell ref="UDE1:UDT1"/>
    <mergeCell ref="UDU1:UEJ1"/>
    <mergeCell ref="UEK1:UEZ1"/>
    <mergeCell ref="UFA1:UFP1"/>
    <mergeCell ref="UFQ1:UGF1"/>
    <mergeCell ref="TYW1:TZL1"/>
    <mergeCell ref="TZM1:UAB1"/>
    <mergeCell ref="UAC1:UAR1"/>
    <mergeCell ref="UAS1:UBH1"/>
    <mergeCell ref="UBI1:UBX1"/>
    <mergeCell ref="UBY1:UCN1"/>
    <mergeCell ref="TVE1:TVT1"/>
    <mergeCell ref="TVU1:TWJ1"/>
    <mergeCell ref="TWK1:TWZ1"/>
    <mergeCell ref="TXA1:TXP1"/>
    <mergeCell ref="TXQ1:TYF1"/>
    <mergeCell ref="TYG1:TYV1"/>
    <mergeCell ref="UNQ1:UOF1"/>
    <mergeCell ref="UOG1:UOV1"/>
    <mergeCell ref="UOW1:UPL1"/>
    <mergeCell ref="UPM1:UQB1"/>
    <mergeCell ref="UQC1:UQR1"/>
    <mergeCell ref="UQS1:URH1"/>
    <mergeCell ref="UJY1:UKN1"/>
    <mergeCell ref="UKO1:ULD1"/>
    <mergeCell ref="ULE1:ULT1"/>
    <mergeCell ref="ULU1:UMJ1"/>
    <mergeCell ref="UMK1:UMZ1"/>
    <mergeCell ref="UNA1:UNP1"/>
    <mergeCell ref="UGG1:UGV1"/>
    <mergeCell ref="UGW1:UHL1"/>
    <mergeCell ref="UHM1:UIB1"/>
    <mergeCell ref="UIC1:UIR1"/>
    <mergeCell ref="UIS1:UJH1"/>
    <mergeCell ref="UJI1:UJX1"/>
    <mergeCell ref="UYS1:UZH1"/>
    <mergeCell ref="UZI1:UZX1"/>
    <mergeCell ref="UZY1:VAN1"/>
    <mergeCell ref="VAO1:VBD1"/>
    <mergeCell ref="VBE1:VBT1"/>
    <mergeCell ref="VBU1:VCJ1"/>
    <mergeCell ref="UVA1:UVP1"/>
    <mergeCell ref="UVQ1:UWF1"/>
    <mergeCell ref="UWG1:UWV1"/>
    <mergeCell ref="UWW1:UXL1"/>
    <mergeCell ref="UXM1:UYB1"/>
    <mergeCell ref="UYC1:UYR1"/>
    <mergeCell ref="URI1:URX1"/>
    <mergeCell ref="URY1:USN1"/>
    <mergeCell ref="USO1:UTD1"/>
    <mergeCell ref="UTE1:UTT1"/>
    <mergeCell ref="UTU1:UUJ1"/>
    <mergeCell ref="UUK1:UUZ1"/>
    <mergeCell ref="VJU1:VKJ1"/>
    <mergeCell ref="VKK1:VKZ1"/>
    <mergeCell ref="VLA1:VLP1"/>
    <mergeCell ref="VLQ1:VMF1"/>
    <mergeCell ref="VMG1:VMV1"/>
    <mergeCell ref="VMW1:VNL1"/>
    <mergeCell ref="VGC1:VGR1"/>
    <mergeCell ref="VGS1:VHH1"/>
    <mergeCell ref="VHI1:VHX1"/>
    <mergeCell ref="VHY1:VIN1"/>
    <mergeCell ref="VIO1:VJD1"/>
    <mergeCell ref="VJE1:VJT1"/>
    <mergeCell ref="VCK1:VCZ1"/>
    <mergeCell ref="VDA1:VDP1"/>
    <mergeCell ref="VDQ1:VEF1"/>
    <mergeCell ref="VEG1:VEV1"/>
    <mergeCell ref="VEW1:VFL1"/>
    <mergeCell ref="VFM1:VGB1"/>
    <mergeCell ref="VUW1:VVL1"/>
    <mergeCell ref="VVM1:VWB1"/>
    <mergeCell ref="VWC1:VWR1"/>
    <mergeCell ref="VWS1:VXH1"/>
    <mergeCell ref="VXI1:VXX1"/>
    <mergeCell ref="VXY1:VYN1"/>
    <mergeCell ref="VRE1:VRT1"/>
    <mergeCell ref="VRU1:VSJ1"/>
    <mergeCell ref="VSK1:VSZ1"/>
    <mergeCell ref="VTA1:VTP1"/>
    <mergeCell ref="VTQ1:VUF1"/>
    <mergeCell ref="VUG1:VUV1"/>
    <mergeCell ref="VNM1:VOB1"/>
    <mergeCell ref="VOC1:VOR1"/>
    <mergeCell ref="VOS1:VPH1"/>
    <mergeCell ref="VPI1:VPX1"/>
    <mergeCell ref="VPY1:VQN1"/>
    <mergeCell ref="VQO1:VRD1"/>
    <mergeCell ref="WFY1:WGN1"/>
    <mergeCell ref="WGO1:WHD1"/>
    <mergeCell ref="WHE1:WHT1"/>
    <mergeCell ref="WHU1:WIJ1"/>
    <mergeCell ref="WIK1:WIZ1"/>
    <mergeCell ref="WJA1:WJP1"/>
    <mergeCell ref="WCG1:WCV1"/>
    <mergeCell ref="WCW1:WDL1"/>
    <mergeCell ref="WDM1:WEB1"/>
    <mergeCell ref="WEC1:WER1"/>
    <mergeCell ref="WES1:WFH1"/>
    <mergeCell ref="WFI1:WFX1"/>
    <mergeCell ref="VYO1:VZD1"/>
    <mergeCell ref="VZE1:VZT1"/>
    <mergeCell ref="VZU1:WAJ1"/>
    <mergeCell ref="WAK1:WAZ1"/>
    <mergeCell ref="WBA1:WBP1"/>
    <mergeCell ref="WBQ1:WCF1"/>
    <mergeCell ref="WRA1:WRP1"/>
    <mergeCell ref="WRQ1:WSF1"/>
    <mergeCell ref="WSG1:WSV1"/>
    <mergeCell ref="WSW1:WTL1"/>
    <mergeCell ref="WTM1:WUB1"/>
    <mergeCell ref="WUC1:WUR1"/>
    <mergeCell ref="WNI1:WNX1"/>
    <mergeCell ref="WNY1:WON1"/>
    <mergeCell ref="WOO1:WPD1"/>
    <mergeCell ref="WPE1:WPT1"/>
    <mergeCell ref="WPU1:WQJ1"/>
    <mergeCell ref="WQK1:WQZ1"/>
    <mergeCell ref="WJQ1:WKF1"/>
    <mergeCell ref="WKG1:WKV1"/>
    <mergeCell ref="WKW1:WLL1"/>
    <mergeCell ref="WLM1:WMB1"/>
    <mergeCell ref="WMC1:WMR1"/>
    <mergeCell ref="WMS1:WNH1"/>
    <mergeCell ref="XCC1:XCR1"/>
    <mergeCell ref="XCS1:XDH1"/>
    <mergeCell ref="XDI1:XDX1"/>
    <mergeCell ref="XDY1:XEN1"/>
    <mergeCell ref="XEO1:XFD1"/>
    <mergeCell ref="WYK1:WYZ1"/>
    <mergeCell ref="WZA1:WZP1"/>
    <mergeCell ref="WZQ1:XAF1"/>
    <mergeCell ref="XAG1:XAV1"/>
    <mergeCell ref="XAW1:XBL1"/>
    <mergeCell ref="XBM1:XCB1"/>
    <mergeCell ref="WUS1:WVH1"/>
    <mergeCell ref="WVI1:WVX1"/>
    <mergeCell ref="WVY1:WWN1"/>
    <mergeCell ref="WWO1:WXD1"/>
    <mergeCell ref="WXE1:WXT1"/>
    <mergeCell ref="WXU1:WYJ1"/>
  </mergeCells>
  <pageMargins left="0.7" right="0.7" top="0.75" bottom="0.75" header="0.3" footer="0.3"/>
  <pageSetup paperSize="9" scale="39" orientation="landscape" r:id="rId1"/>
  <rowBreaks count="3" manualBreakCount="3">
    <brk id="63" max="12" man="1"/>
    <brk id="107" max="12" man="1"/>
    <brk id="175" max="12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50FC3-1474-4195-A727-F58959438345}">
  <dimension ref="A1:AB210"/>
  <sheetViews>
    <sheetView zoomScaleNormal="100" zoomScaleSheetLayoutView="100" workbookViewId="0"/>
  </sheetViews>
  <sheetFormatPr defaultColWidth="9.140625" defaultRowHeight="15"/>
  <cols>
    <col min="1" max="6" width="13.7109375" customWidth="1"/>
    <col min="7" max="8" width="12.5703125" customWidth="1"/>
    <col min="9" max="10" width="15.7109375" style="709" customWidth="1"/>
    <col min="11" max="11" width="17.28515625" style="709" customWidth="1"/>
    <col min="12" max="12" width="15.7109375" style="709" customWidth="1"/>
    <col min="13" max="14" width="15.7109375" customWidth="1"/>
    <col min="15" max="15" width="12.85546875" customWidth="1"/>
  </cols>
  <sheetData>
    <row r="1" spans="1:12">
      <c r="I1" s="739"/>
      <c r="J1" s="739"/>
      <c r="K1" s="739"/>
      <c r="L1" s="739"/>
    </row>
    <row r="2" spans="1:12" s="55" customFormat="1" ht="13.5" thickBot="1">
      <c r="A2" s="54" t="s">
        <v>400</v>
      </c>
      <c r="I2" s="740"/>
      <c r="J2" s="740"/>
      <c r="K2" s="740"/>
      <c r="L2" s="740"/>
    </row>
    <row r="3" spans="1:12" s="55" customFormat="1" ht="15.75" thickBot="1">
      <c r="A3" s="771" t="s">
        <v>402</v>
      </c>
      <c r="B3" s="772"/>
      <c r="C3" s="772"/>
      <c r="D3" s="772"/>
      <c r="E3" s="772"/>
      <c r="F3" s="772"/>
      <c r="G3" s="773"/>
      <c r="H3" s="653"/>
      <c r="I3" s="740"/>
      <c r="J3" s="740"/>
      <c r="K3" s="740"/>
      <c r="L3" s="740"/>
    </row>
    <row r="4" spans="1:12" s="55" customFormat="1" ht="15.75" thickBot="1">
      <c r="A4" s="771" t="s">
        <v>404</v>
      </c>
      <c r="B4" s="772"/>
      <c r="C4" s="772"/>
      <c r="D4" s="772"/>
      <c r="E4" s="772"/>
      <c r="F4" s="772"/>
      <c r="G4" s="773"/>
      <c r="H4" s="653"/>
      <c r="I4" s="740"/>
      <c r="J4" s="740"/>
      <c r="K4" s="740"/>
      <c r="L4" s="740"/>
    </row>
    <row r="5" spans="1:12" ht="15.75" thickBot="1">
      <c r="A5" s="771" t="s">
        <v>403</v>
      </c>
      <c r="B5" s="772"/>
      <c r="C5" s="772"/>
      <c r="D5" s="772"/>
      <c r="E5" s="772"/>
      <c r="F5" s="772"/>
      <c r="G5" s="773"/>
      <c r="H5" s="653"/>
      <c r="I5" s="739"/>
      <c r="J5" s="739"/>
      <c r="K5" s="739"/>
      <c r="L5" s="739"/>
    </row>
    <row r="6" spans="1:12" s="55" customFormat="1" ht="15.75" thickBot="1">
      <c r="A6" s="771" t="s">
        <v>401</v>
      </c>
      <c r="B6" s="772"/>
      <c r="C6" s="772"/>
      <c r="D6" s="772"/>
      <c r="E6" s="772"/>
      <c r="F6" s="772"/>
      <c r="G6" s="773"/>
      <c r="H6" s="653"/>
      <c r="I6" s="740"/>
      <c r="J6" s="740"/>
      <c r="K6" s="740"/>
      <c r="L6" s="740"/>
    </row>
    <row r="7" spans="1:12" ht="15.75" thickBot="1">
      <c r="A7" s="654"/>
      <c r="B7" s="891" t="s">
        <v>9</v>
      </c>
      <c r="C7" s="892"/>
      <c r="D7" s="892"/>
      <c r="E7" s="892"/>
      <c r="F7" s="892"/>
      <c r="G7" s="893"/>
      <c r="H7" s="655"/>
      <c r="I7" s="739"/>
      <c r="J7" s="739"/>
      <c r="K7" s="739"/>
      <c r="L7" s="739"/>
    </row>
    <row r="8" spans="1:12" ht="15" customHeight="1">
      <c r="A8" s="262"/>
      <c r="B8" s="656">
        <v>2018</v>
      </c>
      <c r="C8" s="657">
        <v>2019</v>
      </c>
      <c r="D8" s="657">
        <v>2020</v>
      </c>
      <c r="E8" s="657">
        <v>2021</v>
      </c>
      <c r="F8" s="657">
        <v>2022</v>
      </c>
      <c r="G8" s="658">
        <v>2023</v>
      </c>
      <c r="H8" s="655"/>
      <c r="I8" s="739"/>
      <c r="J8" s="739"/>
      <c r="K8" s="739"/>
      <c r="L8" s="739"/>
    </row>
    <row r="9" spans="1:12" ht="15" customHeight="1">
      <c r="A9" s="163" t="s">
        <v>0</v>
      </c>
      <c r="B9" s="659">
        <v>557</v>
      </c>
      <c r="C9" s="660">
        <v>548</v>
      </c>
      <c r="D9" s="660">
        <v>555</v>
      </c>
      <c r="E9" s="660">
        <v>571</v>
      </c>
      <c r="F9" s="661">
        <v>575</v>
      </c>
      <c r="G9" s="662">
        <v>584</v>
      </c>
      <c r="H9" s="84"/>
      <c r="I9" s="739"/>
      <c r="J9" s="739"/>
      <c r="K9" s="739"/>
      <c r="L9" s="739"/>
    </row>
    <row r="10" spans="1:12" ht="15" customHeight="1">
      <c r="A10" s="163" t="s">
        <v>1</v>
      </c>
      <c r="B10" s="659">
        <v>1125</v>
      </c>
      <c r="C10" s="660">
        <v>1131</v>
      </c>
      <c r="D10" s="660">
        <v>1112</v>
      </c>
      <c r="E10" s="660">
        <v>1068</v>
      </c>
      <c r="F10" s="661">
        <v>1055</v>
      </c>
      <c r="G10" s="662">
        <v>1059</v>
      </c>
      <c r="H10" s="84"/>
      <c r="I10" s="739"/>
      <c r="J10" s="739"/>
      <c r="K10" s="739"/>
      <c r="L10" s="739"/>
    </row>
    <row r="11" spans="1:12" ht="15" customHeight="1">
      <c r="A11" s="163" t="s">
        <v>2</v>
      </c>
      <c r="B11" s="659">
        <f t="shared" ref="B11:G11" si="0">SUM(B9:B10)</f>
        <v>1682</v>
      </c>
      <c r="C11" s="660">
        <f t="shared" si="0"/>
        <v>1679</v>
      </c>
      <c r="D11" s="660">
        <f t="shared" si="0"/>
        <v>1667</v>
      </c>
      <c r="E11" s="660">
        <f t="shared" si="0"/>
        <v>1639</v>
      </c>
      <c r="F11" s="661">
        <f t="shared" si="0"/>
        <v>1630</v>
      </c>
      <c r="G11" s="662">
        <f t="shared" si="0"/>
        <v>1643</v>
      </c>
      <c r="H11" s="84"/>
      <c r="I11" s="739"/>
      <c r="J11" s="739"/>
      <c r="K11" s="739"/>
      <c r="L11" s="739"/>
    </row>
    <row r="12" spans="1:12" ht="15.75" customHeight="1" thickBot="1">
      <c r="A12" s="164" t="s">
        <v>3</v>
      </c>
      <c r="B12" s="663">
        <f t="shared" ref="B12:G12" si="1">B10-B9</f>
        <v>568</v>
      </c>
      <c r="C12" s="664">
        <f t="shared" si="1"/>
        <v>583</v>
      </c>
      <c r="D12" s="664">
        <f t="shared" si="1"/>
        <v>557</v>
      </c>
      <c r="E12" s="664">
        <f t="shared" si="1"/>
        <v>497</v>
      </c>
      <c r="F12" s="664">
        <f t="shared" si="1"/>
        <v>480</v>
      </c>
      <c r="G12" s="665">
        <f t="shared" si="1"/>
        <v>475</v>
      </c>
      <c r="H12" s="84"/>
      <c r="I12" s="739"/>
      <c r="J12" s="739"/>
      <c r="K12" s="739"/>
      <c r="L12" s="739"/>
    </row>
    <row r="13" spans="1:12" ht="15.75" thickBot="1">
      <c r="I13" s="739"/>
      <c r="J13" s="739"/>
      <c r="K13" s="739"/>
      <c r="L13" s="739"/>
    </row>
    <row r="14" spans="1:12" ht="15.75" thickBot="1">
      <c r="A14" s="771" t="s">
        <v>402</v>
      </c>
      <c r="B14" s="772"/>
      <c r="C14" s="772"/>
      <c r="D14" s="772"/>
      <c r="E14" s="772"/>
      <c r="F14" s="772"/>
      <c r="G14" s="773"/>
      <c r="H14" s="653"/>
      <c r="I14" s="739"/>
      <c r="J14" s="739"/>
      <c r="K14" s="739"/>
      <c r="L14" s="739"/>
    </row>
    <row r="15" spans="1:12" ht="15.75" thickBot="1">
      <c r="A15" s="771" t="s">
        <v>404</v>
      </c>
      <c r="B15" s="772"/>
      <c r="C15" s="772"/>
      <c r="D15" s="772"/>
      <c r="E15" s="772"/>
      <c r="F15" s="772"/>
      <c r="G15" s="773"/>
      <c r="H15" s="653"/>
      <c r="I15" s="739"/>
      <c r="J15" s="739"/>
      <c r="K15" s="739"/>
      <c r="L15" s="739"/>
    </row>
    <row r="16" spans="1:12" ht="15.75" thickBot="1">
      <c r="A16" s="771" t="s">
        <v>403</v>
      </c>
      <c r="B16" s="772"/>
      <c r="C16" s="772"/>
      <c r="D16" s="772"/>
      <c r="E16" s="772"/>
      <c r="F16" s="772"/>
      <c r="G16" s="773"/>
      <c r="H16" s="653"/>
      <c r="I16" s="739"/>
      <c r="J16" s="739"/>
      <c r="K16" s="739"/>
      <c r="L16" s="739"/>
    </row>
    <row r="17" spans="1:13" ht="15.75" thickBot="1">
      <c r="A17" s="771" t="s">
        <v>405</v>
      </c>
      <c r="B17" s="772"/>
      <c r="C17" s="772"/>
      <c r="D17" s="772"/>
      <c r="E17" s="772"/>
      <c r="F17" s="772"/>
      <c r="G17" s="773"/>
      <c r="H17" s="213"/>
      <c r="I17" s="739"/>
      <c r="J17" s="739"/>
      <c r="K17" s="739"/>
      <c r="L17" s="739"/>
    </row>
    <row r="18" spans="1:13">
      <c r="A18" s="654"/>
      <c r="B18" s="794" t="s">
        <v>9</v>
      </c>
      <c r="C18" s="759"/>
      <c r="D18" s="759"/>
      <c r="E18" s="759"/>
      <c r="F18" s="759"/>
      <c r="G18" s="760"/>
      <c r="H18" s="655"/>
      <c r="I18" s="739"/>
      <c r="J18" s="739"/>
      <c r="K18" s="739"/>
      <c r="L18" s="739"/>
    </row>
    <row r="19" spans="1:13">
      <c r="A19" s="262"/>
      <c r="B19" s="263">
        <v>2018</v>
      </c>
      <c r="C19" s="259">
        <v>2019</v>
      </c>
      <c r="D19" s="259">
        <v>2020</v>
      </c>
      <c r="E19" s="264">
        <v>2021</v>
      </c>
      <c r="F19" s="260">
        <v>2022</v>
      </c>
      <c r="G19" s="260">
        <v>2023</v>
      </c>
      <c r="H19" s="655"/>
      <c r="I19" s="739"/>
      <c r="J19" s="739"/>
      <c r="K19" s="739"/>
      <c r="L19" s="739"/>
    </row>
    <row r="20" spans="1:13">
      <c r="A20" s="163" t="s">
        <v>0</v>
      </c>
      <c r="B20" s="581">
        <f>B9/$B$11</f>
        <v>0.33115338882282996</v>
      </c>
      <c r="C20" s="49">
        <f>+C9/C11</f>
        <v>0.32638475282906493</v>
      </c>
      <c r="D20" s="49">
        <f>D9/$D$11</f>
        <v>0.33293341331733656</v>
      </c>
      <c r="E20" s="49">
        <f>+E9/E11</f>
        <v>0.34838316046369738</v>
      </c>
      <c r="F20" s="582">
        <f>F9/$F$11</f>
        <v>0.35276073619631904</v>
      </c>
      <c r="G20" s="38">
        <f>+G9/G11</f>
        <v>0.35544735240413877</v>
      </c>
      <c r="H20" s="33"/>
      <c r="I20" s="739"/>
      <c r="J20" s="739"/>
      <c r="K20" s="739"/>
      <c r="L20" s="739"/>
    </row>
    <row r="21" spans="1:13">
      <c r="A21" s="163" t="s">
        <v>1</v>
      </c>
      <c r="B21" s="581">
        <f t="shared" ref="B21:B22" si="2">B10/$B$11</f>
        <v>0.66884661117717004</v>
      </c>
      <c r="C21" s="49">
        <f>+C10/C11</f>
        <v>0.67361524717093513</v>
      </c>
      <c r="D21" s="49">
        <f t="shared" ref="D21:D22" si="3">D10/$D$11</f>
        <v>0.6670665866826635</v>
      </c>
      <c r="E21" s="49">
        <f>+E10/E11</f>
        <v>0.65161683953630267</v>
      </c>
      <c r="F21" s="582">
        <f t="shared" ref="F21:F22" si="4">F10/$F$11</f>
        <v>0.64723926380368102</v>
      </c>
      <c r="G21" s="38">
        <f>+G10/G11</f>
        <v>0.64455264759586128</v>
      </c>
      <c r="H21" s="33"/>
      <c r="I21" s="739"/>
      <c r="J21" s="739"/>
      <c r="K21" s="739"/>
      <c r="L21" s="739"/>
    </row>
    <row r="22" spans="1:13">
      <c r="A22" s="163" t="s">
        <v>2</v>
      </c>
      <c r="B22" s="584">
        <f t="shared" si="2"/>
        <v>1</v>
      </c>
      <c r="C22" s="584">
        <f>+C20+C21</f>
        <v>1</v>
      </c>
      <c r="D22" s="136">
        <f t="shared" si="3"/>
        <v>1</v>
      </c>
      <c r="E22" s="584">
        <f>+E20+E21</f>
        <v>1</v>
      </c>
      <c r="F22" s="585">
        <f t="shared" si="4"/>
        <v>1</v>
      </c>
      <c r="G22" s="666">
        <f>+G20+G21</f>
        <v>1</v>
      </c>
      <c r="H22" s="667"/>
      <c r="I22" s="739"/>
      <c r="J22" s="739"/>
      <c r="K22" s="739"/>
      <c r="L22" s="739"/>
    </row>
    <row r="23" spans="1:13" ht="15.75" thickBot="1">
      <c r="A23" s="164" t="s">
        <v>406</v>
      </c>
      <c r="B23" s="567">
        <f t="shared" ref="B23:G23" si="5">(B21-B20)*100</f>
        <v>33.769322235434004</v>
      </c>
      <c r="C23" s="567">
        <f t="shared" si="5"/>
        <v>34.723049434187018</v>
      </c>
      <c r="D23" s="568">
        <f t="shared" si="5"/>
        <v>33.413317336532693</v>
      </c>
      <c r="E23" s="567">
        <f t="shared" si="5"/>
        <v>30.323367907260529</v>
      </c>
      <c r="F23" s="572">
        <f t="shared" si="5"/>
        <v>29.447852760736197</v>
      </c>
      <c r="G23" s="668">
        <f t="shared" si="5"/>
        <v>28.91052951917225</v>
      </c>
      <c r="H23" s="669"/>
      <c r="I23" s="739"/>
      <c r="J23" s="739"/>
      <c r="K23" s="739"/>
      <c r="L23" s="739"/>
    </row>
    <row r="24" spans="1:13">
      <c r="I24" s="739"/>
      <c r="J24" s="739"/>
      <c r="K24" s="739"/>
      <c r="L24" s="739"/>
    </row>
    <row r="25" spans="1:13">
      <c r="I25" s="739"/>
      <c r="J25" s="739"/>
      <c r="K25" s="739"/>
      <c r="L25" s="739"/>
    </row>
    <row r="26" spans="1:13">
      <c r="I26" s="739"/>
      <c r="J26" s="739"/>
      <c r="K26" s="739" t="s">
        <v>464</v>
      </c>
      <c r="L26" s="739">
        <v>4146</v>
      </c>
      <c r="M26" s="670">
        <f>G10/L26</f>
        <v>0.25542691751085383</v>
      </c>
    </row>
    <row r="27" spans="1:13">
      <c r="I27" s="739"/>
      <c r="J27" s="739"/>
      <c r="K27" s="739"/>
      <c r="L27" s="739"/>
      <c r="M27" s="670">
        <f>G9/L26</f>
        <v>0.14085865894838398</v>
      </c>
    </row>
    <row r="28" spans="1:13">
      <c r="I28" s="739"/>
      <c r="J28" s="739"/>
      <c r="K28" s="741">
        <v>2023</v>
      </c>
      <c r="L28" s="739"/>
      <c r="M28" s="670"/>
    </row>
    <row r="29" spans="1:13">
      <c r="I29" s="739"/>
      <c r="J29" s="739"/>
      <c r="K29" s="739" t="s">
        <v>465</v>
      </c>
      <c r="L29" s="739">
        <v>535</v>
      </c>
      <c r="M29" s="670"/>
    </row>
    <row r="30" spans="1:13">
      <c r="I30" s="739"/>
      <c r="J30" s="739"/>
      <c r="K30" s="739" t="s">
        <v>466</v>
      </c>
      <c r="L30" s="739">
        <v>258</v>
      </c>
      <c r="M30" s="670"/>
    </row>
    <row r="31" spans="1:13">
      <c r="I31" s="739"/>
      <c r="J31" s="739"/>
      <c r="K31" s="739" t="s">
        <v>467</v>
      </c>
      <c r="L31" s="739">
        <v>266</v>
      </c>
      <c r="M31" s="670"/>
    </row>
    <row r="32" spans="1:13">
      <c r="I32" s="739"/>
      <c r="J32" s="739"/>
      <c r="K32" s="739"/>
      <c r="L32" s="739"/>
    </row>
    <row r="33" spans="9:13">
      <c r="I33" s="739"/>
      <c r="J33" s="739"/>
      <c r="K33" s="739"/>
      <c r="L33" s="739"/>
    </row>
    <row r="34" spans="9:13">
      <c r="I34" s="739"/>
      <c r="J34" s="739"/>
      <c r="K34" s="739"/>
      <c r="L34" s="739"/>
    </row>
    <row r="35" spans="9:13">
      <c r="I35" s="739"/>
      <c r="J35" s="739"/>
      <c r="K35" s="739"/>
      <c r="L35" s="739"/>
    </row>
    <row r="36" spans="9:13">
      <c r="I36" s="739"/>
      <c r="J36" s="739"/>
      <c r="K36" s="739"/>
      <c r="L36" s="739"/>
    </row>
    <row r="37" spans="9:13">
      <c r="I37" s="739"/>
      <c r="J37" s="739"/>
      <c r="K37" s="739"/>
      <c r="L37" s="739"/>
    </row>
    <row r="38" spans="9:13">
      <c r="I38" s="739"/>
      <c r="J38" s="739"/>
      <c r="K38" s="739"/>
      <c r="L38" s="739"/>
    </row>
    <row r="39" spans="9:13">
      <c r="I39" s="739"/>
      <c r="J39" s="739"/>
      <c r="K39" s="739"/>
      <c r="L39" s="739"/>
    </row>
    <row r="40" spans="9:13">
      <c r="I40" s="739"/>
      <c r="J40" s="739"/>
      <c r="K40" s="739"/>
      <c r="L40" s="739"/>
    </row>
    <row r="41" spans="9:13">
      <c r="I41" s="739"/>
      <c r="J41" s="739"/>
      <c r="K41" s="739"/>
      <c r="L41" s="739"/>
    </row>
    <row r="42" spans="9:13">
      <c r="I42" s="739"/>
      <c r="J42" s="739"/>
      <c r="K42" s="739"/>
      <c r="L42" s="739"/>
    </row>
    <row r="43" spans="9:13">
      <c r="I43" s="739"/>
      <c r="J43" s="739"/>
      <c r="K43" s="739"/>
      <c r="L43" s="739"/>
    </row>
    <row r="44" spans="9:13">
      <c r="I44" s="739"/>
      <c r="J44" s="739"/>
      <c r="K44" s="739"/>
      <c r="L44" s="739"/>
    </row>
    <row r="45" spans="9:13">
      <c r="I45" s="739"/>
      <c r="J45" s="739"/>
      <c r="K45" s="739"/>
      <c r="L45" s="739"/>
    </row>
    <row r="46" spans="9:13">
      <c r="I46" s="739"/>
      <c r="J46" s="739"/>
      <c r="K46" s="739"/>
      <c r="L46" s="739"/>
    </row>
    <row r="47" spans="9:13">
      <c r="I47" s="739"/>
      <c r="J47" s="739"/>
      <c r="K47" s="739"/>
      <c r="L47" s="739"/>
    </row>
    <row r="48" spans="9:13">
      <c r="I48" s="739"/>
      <c r="J48" s="739"/>
      <c r="K48" s="739"/>
      <c r="L48" s="739"/>
      <c r="M48" s="670"/>
    </row>
    <row r="49" spans="9:25">
      <c r="I49" s="739"/>
      <c r="J49" s="739"/>
      <c r="K49" s="739"/>
      <c r="L49" s="739"/>
      <c r="M49" s="670"/>
    </row>
    <row r="50" spans="9:25">
      <c r="I50" s="739"/>
      <c r="J50" s="739"/>
      <c r="K50" s="741">
        <v>2023</v>
      </c>
      <c r="L50" s="741" t="s">
        <v>468</v>
      </c>
      <c r="M50" s="671" t="s">
        <v>469</v>
      </c>
    </row>
    <row r="51" spans="9:25">
      <c r="I51" s="739"/>
      <c r="J51" s="739"/>
      <c r="K51" s="741" t="s">
        <v>465</v>
      </c>
      <c r="L51" s="742">
        <v>0.24299999999999999</v>
      </c>
      <c r="M51" s="672">
        <v>0.125</v>
      </c>
    </row>
    <row r="52" spans="9:25">
      <c r="I52" s="739"/>
      <c r="J52" s="739"/>
      <c r="K52" s="741" t="s">
        <v>466</v>
      </c>
      <c r="L52" s="743">
        <v>0.27800000000000002</v>
      </c>
      <c r="M52" s="672">
        <v>0.14499999999999999</v>
      </c>
    </row>
    <row r="53" spans="9:25" ht="16.5">
      <c r="I53" s="739"/>
      <c r="J53" s="739"/>
      <c r="K53" s="741" t="s">
        <v>467</v>
      </c>
      <c r="L53" s="743">
        <v>0.26100000000000001</v>
      </c>
      <c r="M53" s="672">
        <v>0.17199999999999999</v>
      </c>
      <c r="N53" s="594"/>
    </row>
    <row r="54" spans="9:25" ht="16.5">
      <c r="I54" s="739"/>
      <c r="J54" s="739"/>
      <c r="K54" s="739"/>
      <c r="L54" s="739"/>
      <c r="M54" s="670"/>
      <c r="O54" s="595"/>
      <c r="T54" s="595"/>
      <c r="Y54" s="595"/>
    </row>
    <row r="55" spans="9:25" ht="16.5">
      <c r="I55" s="739"/>
      <c r="J55" s="739"/>
      <c r="K55" s="741" t="s">
        <v>470</v>
      </c>
      <c r="L55" s="741">
        <v>25.5</v>
      </c>
      <c r="M55" s="671">
        <v>14.1</v>
      </c>
      <c r="N55" s="595"/>
      <c r="Q55" s="595"/>
      <c r="T55" s="595"/>
    </row>
    <row r="56" spans="9:25" ht="16.5">
      <c r="I56" s="739"/>
      <c r="J56" s="739"/>
      <c r="K56" s="739"/>
      <c r="L56" s="739"/>
      <c r="N56" s="595"/>
      <c r="Q56" s="595"/>
      <c r="T56" s="595"/>
    </row>
    <row r="57" spans="9:25">
      <c r="I57" s="739"/>
      <c r="J57" s="739"/>
      <c r="K57" s="739"/>
      <c r="L57" s="739"/>
    </row>
    <row r="58" spans="9:25">
      <c r="I58" s="739"/>
      <c r="J58" s="739"/>
      <c r="K58" s="739"/>
      <c r="L58" s="739"/>
    </row>
    <row r="59" spans="9:25">
      <c r="I59" s="739"/>
      <c r="J59" s="739"/>
      <c r="K59" s="739"/>
      <c r="L59" s="739"/>
    </row>
    <row r="60" spans="9:25">
      <c r="I60" s="739"/>
      <c r="J60" s="739"/>
      <c r="K60" s="739"/>
      <c r="L60" s="739"/>
    </row>
    <row r="61" spans="9:25">
      <c r="I61" s="739"/>
      <c r="J61" s="739"/>
      <c r="K61" s="739"/>
      <c r="L61" s="739"/>
    </row>
    <row r="62" spans="9:25">
      <c r="I62" s="739"/>
      <c r="J62" s="739"/>
      <c r="K62" s="739"/>
      <c r="L62" s="739"/>
    </row>
    <row r="63" spans="9:25">
      <c r="I63" s="739"/>
      <c r="J63" s="739"/>
      <c r="K63" s="739"/>
      <c r="L63" s="739"/>
    </row>
    <row r="64" spans="9:25" ht="15.75" thickBot="1">
      <c r="I64" s="739"/>
      <c r="J64" s="739"/>
      <c r="K64" s="739"/>
      <c r="L64" s="739"/>
    </row>
    <row r="65" spans="1:15" ht="15.75" thickBot="1">
      <c r="A65" s="753" t="s">
        <v>402</v>
      </c>
      <c r="B65" s="754"/>
      <c r="C65" s="754"/>
      <c r="D65" s="754"/>
      <c r="E65" s="754"/>
      <c r="F65" s="754"/>
      <c r="G65" s="755"/>
      <c r="H65" s="213"/>
      <c r="I65" s="739"/>
      <c r="J65" s="739"/>
      <c r="K65" s="739"/>
      <c r="L65" s="739"/>
    </row>
    <row r="66" spans="1:15" ht="15.75" thickBot="1">
      <c r="A66" s="753" t="s">
        <v>404</v>
      </c>
      <c r="B66" s="754"/>
      <c r="C66" s="754"/>
      <c r="D66" s="754"/>
      <c r="E66" s="754"/>
      <c r="F66" s="754"/>
      <c r="G66" s="755"/>
      <c r="H66" s="213"/>
      <c r="I66" s="739"/>
      <c r="J66" s="739"/>
      <c r="K66" s="739"/>
      <c r="L66" s="739"/>
    </row>
    <row r="67" spans="1:15" ht="15.75" thickBot="1">
      <c r="A67" s="753" t="s">
        <v>403</v>
      </c>
      <c r="B67" s="754"/>
      <c r="C67" s="754"/>
      <c r="D67" s="754"/>
      <c r="E67" s="754"/>
      <c r="F67" s="754"/>
      <c r="G67" s="755"/>
      <c r="H67" s="213"/>
      <c r="I67" s="739"/>
      <c r="J67" s="739"/>
      <c r="K67" s="739"/>
      <c r="L67" s="739"/>
    </row>
    <row r="68" spans="1:15" ht="15.75" thickBot="1">
      <c r="A68" s="771" t="s">
        <v>471</v>
      </c>
      <c r="B68" s="772"/>
      <c r="C68" s="772"/>
      <c r="D68" s="772"/>
      <c r="E68" s="772"/>
      <c r="F68" s="772"/>
      <c r="G68" s="773"/>
      <c r="H68" s="213"/>
      <c r="I68" s="739"/>
      <c r="J68" s="739"/>
      <c r="K68" s="739"/>
      <c r="L68" s="739"/>
    </row>
    <row r="69" spans="1:15">
      <c r="A69" s="654"/>
      <c r="B69" s="794" t="s">
        <v>9</v>
      </c>
      <c r="C69" s="759"/>
      <c r="D69" s="759"/>
      <c r="E69" s="759"/>
      <c r="F69" s="759"/>
      <c r="G69" s="760"/>
      <c r="H69" s="655"/>
      <c r="I69" s="739"/>
      <c r="J69" s="739"/>
      <c r="K69" s="739"/>
      <c r="L69" s="739"/>
    </row>
    <row r="70" spans="1:15">
      <c r="A70" s="262"/>
      <c r="B70" s="263">
        <v>2018</v>
      </c>
      <c r="C70" s="259">
        <v>2019</v>
      </c>
      <c r="D70" s="259">
        <v>2020</v>
      </c>
      <c r="E70" s="264">
        <v>2021</v>
      </c>
      <c r="F70" s="260">
        <v>2022</v>
      </c>
      <c r="G70" s="260">
        <v>2023</v>
      </c>
      <c r="H70" s="655"/>
      <c r="I70" s="739"/>
      <c r="J70" s="739"/>
      <c r="K70" s="739"/>
      <c r="L70" s="739"/>
    </row>
    <row r="71" spans="1:15">
      <c r="A71" s="163" t="s">
        <v>0</v>
      </c>
      <c r="B71" s="673">
        <v>157</v>
      </c>
      <c r="C71" s="304">
        <v>147</v>
      </c>
      <c r="D71" s="304">
        <v>143</v>
      </c>
      <c r="E71" s="304">
        <v>144</v>
      </c>
      <c r="F71" s="304">
        <v>144</v>
      </c>
      <c r="G71" s="638">
        <v>157</v>
      </c>
      <c r="H71" s="84"/>
      <c r="I71" s="739"/>
      <c r="J71" s="739"/>
      <c r="K71" s="739"/>
      <c r="L71" s="739"/>
    </row>
    <row r="72" spans="1:15">
      <c r="A72" s="163" t="s">
        <v>1</v>
      </c>
      <c r="B72" s="673">
        <v>585</v>
      </c>
      <c r="C72" s="304">
        <v>586</v>
      </c>
      <c r="D72" s="304">
        <v>576</v>
      </c>
      <c r="E72" s="304">
        <v>547</v>
      </c>
      <c r="F72" s="304">
        <v>520</v>
      </c>
      <c r="G72" s="638">
        <v>509</v>
      </c>
      <c r="H72" s="84"/>
      <c r="I72" s="739"/>
      <c r="J72" s="739"/>
      <c r="K72" s="739"/>
      <c r="L72" s="739"/>
    </row>
    <row r="73" spans="1:15">
      <c r="A73" s="163" t="s">
        <v>2</v>
      </c>
      <c r="B73" s="576">
        <f t="shared" ref="B73:F73" si="6">SUM(B71:B72)</f>
        <v>742</v>
      </c>
      <c r="C73" s="576">
        <f t="shared" si="6"/>
        <v>733</v>
      </c>
      <c r="D73" s="576">
        <f t="shared" si="6"/>
        <v>719</v>
      </c>
      <c r="E73" s="576">
        <f t="shared" si="6"/>
        <v>691</v>
      </c>
      <c r="F73" s="576">
        <f t="shared" si="6"/>
        <v>664</v>
      </c>
      <c r="G73" s="674">
        <f>SUM(G71:G72)</f>
        <v>666</v>
      </c>
      <c r="H73" s="84"/>
      <c r="I73" s="739"/>
      <c r="J73" s="739"/>
      <c r="K73" s="739"/>
      <c r="L73" s="739"/>
    </row>
    <row r="74" spans="1:15" ht="15.75" thickBot="1">
      <c r="A74" s="164" t="s">
        <v>3</v>
      </c>
      <c r="B74" s="578">
        <f t="shared" ref="B74:G74" si="7">B72-B71</f>
        <v>428</v>
      </c>
      <c r="C74" s="578">
        <f t="shared" si="7"/>
        <v>439</v>
      </c>
      <c r="D74" s="578">
        <f t="shared" si="7"/>
        <v>433</v>
      </c>
      <c r="E74" s="578">
        <f t="shared" si="7"/>
        <v>403</v>
      </c>
      <c r="F74" s="578">
        <f t="shared" si="7"/>
        <v>376</v>
      </c>
      <c r="G74" s="675">
        <f t="shared" si="7"/>
        <v>352</v>
      </c>
      <c r="H74" s="84"/>
      <c r="I74" s="739"/>
      <c r="J74" s="739"/>
      <c r="K74" s="739"/>
      <c r="L74" s="739"/>
    </row>
    <row r="75" spans="1:15" ht="17.25" thickBot="1">
      <c r="I75" s="739"/>
      <c r="J75" s="739"/>
      <c r="K75" s="739"/>
      <c r="L75" s="739"/>
      <c r="O75" s="594"/>
    </row>
    <row r="76" spans="1:15" ht="15.75" thickBot="1">
      <c r="A76" s="753" t="s">
        <v>402</v>
      </c>
      <c r="B76" s="754"/>
      <c r="C76" s="754"/>
      <c r="D76" s="754"/>
      <c r="E76" s="754"/>
      <c r="F76" s="754"/>
      <c r="G76" s="755"/>
      <c r="H76" s="213"/>
      <c r="I76" s="739"/>
      <c r="J76" s="739"/>
      <c r="K76" s="739"/>
      <c r="L76" s="739"/>
    </row>
    <row r="77" spans="1:15" ht="15.75" thickBot="1">
      <c r="A77" s="753" t="s">
        <v>404</v>
      </c>
      <c r="B77" s="754"/>
      <c r="C77" s="754"/>
      <c r="D77" s="754"/>
      <c r="E77" s="754"/>
      <c r="F77" s="754"/>
      <c r="G77" s="755"/>
      <c r="H77" s="213"/>
      <c r="I77" s="739"/>
      <c r="J77" s="739"/>
      <c r="K77" s="739"/>
      <c r="L77" s="739"/>
    </row>
    <row r="78" spans="1:15" ht="15.75" thickBot="1">
      <c r="A78" s="753" t="s">
        <v>403</v>
      </c>
      <c r="B78" s="754"/>
      <c r="C78" s="754"/>
      <c r="D78" s="754"/>
      <c r="E78" s="754"/>
      <c r="F78" s="754"/>
      <c r="G78" s="755"/>
      <c r="H78" s="213"/>
      <c r="I78" s="739"/>
      <c r="J78" s="739"/>
      <c r="K78" s="739"/>
      <c r="L78" s="739"/>
    </row>
    <row r="79" spans="1:15" ht="15.75" thickBot="1">
      <c r="A79" s="883" t="s">
        <v>472</v>
      </c>
      <c r="B79" s="884"/>
      <c r="C79" s="884"/>
      <c r="D79" s="884"/>
      <c r="E79" s="884"/>
      <c r="F79" s="884"/>
      <c r="G79" s="885"/>
      <c r="H79" s="118"/>
      <c r="I79" s="739"/>
      <c r="J79" s="739"/>
      <c r="K79" s="739"/>
      <c r="L79" s="739"/>
    </row>
    <row r="80" spans="1:15">
      <c r="A80" s="654"/>
      <c r="B80" s="794" t="s">
        <v>9</v>
      </c>
      <c r="C80" s="759"/>
      <c r="D80" s="759"/>
      <c r="E80" s="759"/>
      <c r="F80" s="759"/>
      <c r="G80" s="760"/>
      <c r="H80" s="655"/>
      <c r="I80" s="739"/>
      <c r="J80" s="739"/>
      <c r="K80" s="739"/>
      <c r="L80" s="739"/>
    </row>
    <row r="81" spans="1:12">
      <c r="A81" s="262"/>
      <c r="B81" s="263">
        <v>2018</v>
      </c>
      <c r="C81" s="259">
        <v>2019</v>
      </c>
      <c r="D81" s="259">
        <v>2020</v>
      </c>
      <c r="E81" s="259">
        <v>2021</v>
      </c>
      <c r="F81" s="259">
        <v>2022</v>
      </c>
      <c r="G81" s="260">
        <v>2023</v>
      </c>
      <c r="H81" s="655"/>
      <c r="I81" s="739"/>
      <c r="J81" s="739"/>
      <c r="K81" s="739"/>
      <c r="L81" s="739"/>
    </row>
    <row r="82" spans="1:12">
      <c r="A82" s="163" t="s">
        <v>0</v>
      </c>
      <c r="B82" s="581">
        <f t="shared" ref="B82:F82" si="8">+B71/B73</f>
        <v>0.21159029649595687</v>
      </c>
      <c r="C82" s="49">
        <f t="shared" si="8"/>
        <v>0.20054570259208732</v>
      </c>
      <c r="D82" s="49">
        <f t="shared" si="8"/>
        <v>0.19888734353268428</v>
      </c>
      <c r="E82" s="49">
        <f t="shared" si="8"/>
        <v>0.20839363241678727</v>
      </c>
      <c r="F82" s="49">
        <f t="shared" si="8"/>
        <v>0.21686746987951808</v>
      </c>
      <c r="G82" s="38">
        <f>+G71/G73</f>
        <v>0.23573573573573572</v>
      </c>
      <c r="H82" s="33"/>
      <c r="I82" s="739"/>
      <c r="J82" s="739"/>
      <c r="K82" s="739"/>
      <c r="L82" s="739"/>
    </row>
    <row r="83" spans="1:12">
      <c r="A83" s="163" t="s">
        <v>1</v>
      </c>
      <c r="B83" s="581">
        <f t="shared" ref="B83:F83" si="9">+B72/B73</f>
        <v>0.78840970350404316</v>
      </c>
      <c r="C83" s="49">
        <f t="shared" si="9"/>
        <v>0.79945429740791274</v>
      </c>
      <c r="D83" s="49">
        <f t="shared" si="9"/>
        <v>0.80111265646731566</v>
      </c>
      <c r="E83" s="49">
        <f t="shared" si="9"/>
        <v>0.79160636758321279</v>
      </c>
      <c r="F83" s="49">
        <f t="shared" si="9"/>
        <v>0.7831325301204819</v>
      </c>
      <c r="G83" s="38">
        <f>+G72/G73</f>
        <v>0.7642642642642643</v>
      </c>
      <c r="H83" s="33"/>
      <c r="I83" s="739"/>
      <c r="J83" s="739"/>
      <c r="K83" s="739"/>
      <c r="L83" s="739"/>
    </row>
    <row r="84" spans="1:12">
      <c r="A84" s="163" t="s">
        <v>2</v>
      </c>
      <c r="B84" s="584">
        <f t="shared" ref="B84:F84" si="10">+B82+B83</f>
        <v>1</v>
      </c>
      <c r="C84" s="136">
        <f t="shared" si="10"/>
        <v>1</v>
      </c>
      <c r="D84" s="136">
        <f t="shared" si="10"/>
        <v>1</v>
      </c>
      <c r="E84" s="136">
        <f t="shared" si="10"/>
        <v>1</v>
      </c>
      <c r="F84" s="136">
        <f t="shared" si="10"/>
        <v>1</v>
      </c>
      <c r="G84" s="137">
        <f>+G82+G83</f>
        <v>1</v>
      </c>
      <c r="H84" s="667"/>
      <c r="I84" s="739"/>
      <c r="J84" s="739"/>
      <c r="K84" s="739"/>
      <c r="L84" s="739"/>
    </row>
    <row r="85" spans="1:12" ht="15.75" thickBot="1">
      <c r="A85" s="164" t="s">
        <v>406</v>
      </c>
      <c r="B85" s="567">
        <f t="shared" ref="B85:F85" si="11">(B83-B82)*100</f>
        <v>57.681940700808632</v>
      </c>
      <c r="C85" s="568">
        <f t="shared" si="11"/>
        <v>59.890859481582545</v>
      </c>
      <c r="D85" s="568">
        <f t="shared" si="11"/>
        <v>60.222531293463135</v>
      </c>
      <c r="E85" s="568">
        <f t="shared" si="11"/>
        <v>58.321273516642556</v>
      </c>
      <c r="F85" s="568">
        <f t="shared" si="11"/>
        <v>56.626506024096379</v>
      </c>
      <c r="G85" s="572">
        <f>(G83-G82)*100</f>
        <v>52.852852852852862</v>
      </c>
      <c r="H85" s="669"/>
      <c r="I85" s="739"/>
      <c r="J85" s="739"/>
      <c r="K85" s="739"/>
      <c r="L85" s="739"/>
    </row>
    <row r="86" spans="1:12">
      <c r="I86" s="739"/>
      <c r="J86" s="739"/>
      <c r="K86" s="739"/>
      <c r="L86" s="739"/>
    </row>
    <row r="87" spans="1:12">
      <c r="F87" s="33"/>
      <c r="I87" s="739"/>
      <c r="J87" s="739"/>
      <c r="K87" s="739"/>
      <c r="L87" s="739"/>
    </row>
    <row r="88" spans="1:12">
      <c r="I88" s="739"/>
      <c r="J88" s="739"/>
      <c r="K88" s="739"/>
      <c r="L88" s="739"/>
    </row>
    <row r="89" spans="1:12">
      <c r="I89" s="739"/>
      <c r="J89" s="739"/>
      <c r="K89" s="739"/>
      <c r="L89" s="739"/>
    </row>
    <row r="90" spans="1:12">
      <c r="I90" s="739"/>
      <c r="J90" s="739"/>
      <c r="K90" s="739"/>
      <c r="L90" s="739"/>
    </row>
    <row r="91" spans="1:12">
      <c r="I91" s="739"/>
      <c r="J91" s="739"/>
      <c r="K91" s="739"/>
      <c r="L91" s="739"/>
    </row>
    <row r="92" spans="1:12">
      <c r="I92" s="739"/>
      <c r="J92" s="739"/>
      <c r="K92" s="744"/>
      <c r="L92" s="739"/>
    </row>
    <row r="93" spans="1:12">
      <c r="I93" s="745">
        <v>2023</v>
      </c>
      <c r="J93" s="746" t="s">
        <v>473</v>
      </c>
      <c r="K93" s="746" t="s">
        <v>474</v>
      </c>
      <c r="L93" s="746" t="s">
        <v>475</v>
      </c>
    </row>
    <row r="94" spans="1:12">
      <c r="I94" s="746" t="s">
        <v>476</v>
      </c>
      <c r="J94" s="747">
        <v>0.16800000000000001</v>
      </c>
      <c r="K94" s="747">
        <v>0.56299999999999994</v>
      </c>
      <c r="L94" s="747">
        <v>0.26900000000000002</v>
      </c>
    </row>
    <row r="95" spans="1:12">
      <c r="I95" s="746" t="s">
        <v>477</v>
      </c>
      <c r="J95" s="747">
        <v>8.5000000000000006E-2</v>
      </c>
      <c r="K95" s="747">
        <v>0.434</v>
      </c>
      <c r="L95" s="747">
        <v>0.48099999999999998</v>
      </c>
    </row>
    <row r="96" spans="1:12">
      <c r="I96" s="739"/>
      <c r="J96" s="739"/>
      <c r="K96" s="739"/>
      <c r="L96" s="739"/>
    </row>
    <row r="97" spans="1:28">
      <c r="I97" s="739"/>
      <c r="J97" s="739"/>
      <c r="K97" s="739"/>
      <c r="L97" s="739"/>
    </row>
    <row r="98" spans="1:28">
      <c r="I98" s="739"/>
      <c r="J98" s="739"/>
      <c r="K98" s="739"/>
      <c r="L98" s="739"/>
    </row>
    <row r="99" spans="1:28">
      <c r="I99" s="739"/>
      <c r="J99" s="739"/>
      <c r="K99" s="739"/>
      <c r="L99" s="739"/>
    </row>
    <row r="100" spans="1:28">
      <c r="I100" s="739"/>
      <c r="J100" s="739"/>
      <c r="K100" s="739"/>
      <c r="L100" s="739"/>
    </row>
    <row r="101" spans="1:28">
      <c r="I101" s="739"/>
      <c r="J101" s="739"/>
      <c r="K101" s="739"/>
      <c r="L101" s="739"/>
    </row>
    <row r="102" spans="1:28">
      <c r="I102" s="739"/>
      <c r="J102" s="739"/>
      <c r="K102" s="739"/>
      <c r="L102" s="739"/>
    </row>
    <row r="108" spans="1:28" ht="15.75" thickBot="1"/>
    <row r="109" spans="1:28" ht="17.25" thickBot="1">
      <c r="A109" s="573" t="s">
        <v>402</v>
      </c>
      <c r="B109" s="574"/>
      <c r="C109" s="574"/>
      <c r="D109" s="574"/>
      <c r="E109" s="574"/>
      <c r="F109" s="574"/>
      <c r="G109" s="575"/>
      <c r="I109" s="710" t="s">
        <v>402</v>
      </c>
      <c r="J109" s="711"/>
      <c r="K109" s="711"/>
      <c r="L109" s="711"/>
      <c r="M109" s="574"/>
      <c r="N109" s="574"/>
      <c r="O109" s="575"/>
      <c r="R109" s="597"/>
      <c r="W109" s="597"/>
      <c r="AB109" s="597"/>
    </row>
    <row r="110" spans="1:28" ht="17.25" thickBot="1">
      <c r="A110" s="573" t="s">
        <v>404</v>
      </c>
      <c r="B110" s="574"/>
      <c r="C110" s="574"/>
      <c r="D110" s="574"/>
      <c r="E110" s="574"/>
      <c r="F110" s="574"/>
      <c r="G110" s="575"/>
      <c r="I110" s="710" t="s">
        <v>404</v>
      </c>
      <c r="J110" s="711"/>
      <c r="K110" s="711"/>
      <c r="L110" s="711"/>
      <c r="M110" s="574"/>
      <c r="N110" s="574"/>
      <c r="O110" s="575"/>
      <c r="Q110" s="597"/>
      <c r="T110" s="597"/>
      <c r="V110" s="597"/>
    </row>
    <row r="111" spans="1:28" ht="17.25" thickBot="1">
      <c r="A111" s="771" t="s">
        <v>403</v>
      </c>
      <c r="B111" s="772"/>
      <c r="C111" s="772"/>
      <c r="D111" s="772"/>
      <c r="E111" s="772"/>
      <c r="F111" s="772"/>
      <c r="G111" s="773"/>
      <c r="I111" s="771" t="s">
        <v>403</v>
      </c>
      <c r="J111" s="772"/>
      <c r="K111" s="772"/>
      <c r="L111" s="772"/>
      <c r="M111" s="772"/>
      <c r="N111" s="772"/>
      <c r="O111" s="773"/>
      <c r="Q111" s="597"/>
      <c r="T111" s="597"/>
      <c r="V111" s="597"/>
    </row>
    <row r="112" spans="1:28" ht="17.25" thickBot="1">
      <c r="A112" s="573" t="s">
        <v>410</v>
      </c>
      <c r="B112" s="574"/>
      <c r="C112" s="574"/>
      <c r="D112" s="574"/>
      <c r="E112" s="574"/>
      <c r="F112" s="574"/>
      <c r="G112" s="575"/>
      <c r="I112" s="710" t="s">
        <v>412</v>
      </c>
      <c r="J112" s="711"/>
      <c r="K112" s="711"/>
      <c r="L112" s="711"/>
      <c r="M112" s="574"/>
      <c r="N112" s="574"/>
      <c r="O112" s="575"/>
      <c r="U112" s="595"/>
      <c r="W112" s="595"/>
      <c r="Z112" s="595"/>
    </row>
    <row r="113" spans="1:24" ht="16.5">
      <c r="A113" s="654"/>
      <c r="B113" s="761" t="s">
        <v>9</v>
      </c>
      <c r="C113" s="762"/>
      <c r="D113" s="762"/>
      <c r="E113" s="762"/>
      <c r="F113" s="762"/>
      <c r="G113" s="763"/>
      <c r="I113" s="712"/>
      <c r="J113" s="761" t="s">
        <v>9</v>
      </c>
      <c r="K113" s="762"/>
      <c r="L113" s="762"/>
      <c r="M113" s="762"/>
      <c r="N113" s="762"/>
      <c r="O113" s="763"/>
      <c r="Q113" s="595"/>
      <c r="R113" s="595"/>
      <c r="T113" s="595"/>
      <c r="W113" s="595"/>
    </row>
    <row r="114" spans="1:24" ht="16.5">
      <c r="A114" s="262"/>
      <c r="B114" s="263">
        <v>2018</v>
      </c>
      <c r="C114" s="259">
        <v>2019</v>
      </c>
      <c r="D114" s="259">
        <v>2020</v>
      </c>
      <c r="E114" s="259">
        <v>2021</v>
      </c>
      <c r="F114" s="259">
        <v>2022</v>
      </c>
      <c r="G114" s="260">
        <v>2023</v>
      </c>
      <c r="H114" s="655"/>
      <c r="I114" s="713"/>
      <c r="J114" s="714">
        <v>2018</v>
      </c>
      <c r="K114" s="715">
        <v>2019</v>
      </c>
      <c r="L114" s="715">
        <v>2020</v>
      </c>
      <c r="M114" s="259">
        <v>2021</v>
      </c>
      <c r="N114" s="259">
        <v>2022</v>
      </c>
      <c r="O114" s="260">
        <v>2023</v>
      </c>
      <c r="Q114" s="595"/>
      <c r="S114" s="595"/>
      <c r="U114" s="595"/>
      <c r="X114" s="595"/>
    </row>
    <row r="115" spans="1:24" ht="16.5">
      <c r="A115" s="163" t="s">
        <v>414</v>
      </c>
      <c r="B115" s="576">
        <v>1077</v>
      </c>
      <c r="C115" s="35">
        <v>1081</v>
      </c>
      <c r="D115" s="35">
        <v>1059</v>
      </c>
      <c r="E115" s="35">
        <v>1010</v>
      </c>
      <c r="F115" s="676">
        <v>991</v>
      </c>
      <c r="G115" s="638">
        <v>985</v>
      </c>
      <c r="H115" s="84"/>
      <c r="I115" s="716" t="s">
        <v>414</v>
      </c>
      <c r="J115" s="717">
        <v>537</v>
      </c>
      <c r="K115" s="718">
        <v>527</v>
      </c>
      <c r="L115" s="718">
        <v>528</v>
      </c>
      <c r="M115" s="35">
        <v>536</v>
      </c>
      <c r="N115" s="676">
        <v>539</v>
      </c>
      <c r="O115" s="638">
        <v>545</v>
      </c>
      <c r="Q115" s="595"/>
      <c r="S115" s="595"/>
      <c r="U115" s="595"/>
      <c r="X115" s="595"/>
    </row>
    <row r="116" spans="1:24">
      <c r="A116" s="163" t="s">
        <v>415</v>
      </c>
      <c r="B116" s="576">
        <v>48</v>
      </c>
      <c r="C116" s="35">
        <v>50</v>
      </c>
      <c r="D116" s="35">
        <v>53</v>
      </c>
      <c r="E116" s="35">
        <v>58</v>
      </c>
      <c r="F116" s="676">
        <v>64</v>
      </c>
      <c r="G116" s="638">
        <v>74</v>
      </c>
      <c r="H116" s="84"/>
      <c r="I116" s="716" t="s">
        <v>415</v>
      </c>
      <c r="J116" s="717">
        <v>20</v>
      </c>
      <c r="K116" s="718">
        <v>21</v>
      </c>
      <c r="L116" s="718">
        <v>27</v>
      </c>
      <c r="M116" s="35">
        <v>35</v>
      </c>
      <c r="N116" s="676">
        <v>36</v>
      </c>
      <c r="O116" s="638">
        <v>39</v>
      </c>
    </row>
    <row r="117" spans="1:24" ht="15.75" thickBot="1">
      <c r="A117" s="164" t="s">
        <v>81</v>
      </c>
      <c r="B117" s="578">
        <f t="shared" ref="B117:G117" si="12">SUM(B115:B116)</f>
        <v>1125</v>
      </c>
      <c r="C117" s="579">
        <f t="shared" si="12"/>
        <v>1131</v>
      </c>
      <c r="D117" s="579">
        <f t="shared" si="12"/>
        <v>1112</v>
      </c>
      <c r="E117" s="579">
        <f t="shared" si="12"/>
        <v>1068</v>
      </c>
      <c r="F117" s="677">
        <f t="shared" si="12"/>
        <v>1055</v>
      </c>
      <c r="G117" s="580">
        <f t="shared" si="12"/>
        <v>1059</v>
      </c>
      <c r="H117" s="84"/>
      <c r="I117" s="719" t="s">
        <v>81</v>
      </c>
      <c r="J117" s="720">
        <f t="shared" ref="J117:N117" si="13">SUM(J115:J116)</f>
        <v>557</v>
      </c>
      <c r="K117" s="721">
        <f t="shared" si="13"/>
        <v>548</v>
      </c>
      <c r="L117" s="721">
        <f t="shared" si="13"/>
        <v>555</v>
      </c>
      <c r="M117" s="579">
        <f t="shared" si="13"/>
        <v>571</v>
      </c>
      <c r="N117" s="677">
        <f t="shared" si="13"/>
        <v>575</v>
      </c>
      <c r="O117" s="580">
        <f>SUM(O115:O116)</f>
        <v>584</v>
      </c>
    </row>
    <row r="118" spans="1:24" ht="15.75" thickBot="1">
      <c r="O118" s="84"/>
    </row>
    <row r="119" spans="1:24" ht="15.75" thickBot="1">
      <c r="A119" s="573" t="s">
        <v>402</v>
      </c>
      <c r="B119" s="574"/>
      <c r="C119" s="574"/>
      <c r="D119" s="574"/>
      <c r="E119" s="574"/>
      <c r="F119" s="574"/>
      <c r="G119" s="575"/>
      <c r="I119" s="710" t="s">
        <v>402</v>
      </c>
      <c r="J119" s="711"/>
      <c r="K119" s="711"/>
      <c r="L119" s="711"/>
      <c r="M119" s="574"/>
      <c r="N119" s="574"/>
      <c r="O119" s="575"/>
    </row>
    <row r="120" spans="1:24" ht="15.75" thickBot="1">
      <c r="A120" s="573" t="s">
        <v>404</v>
      </c>
      <c r="B120" s="574"/>
      <c r="C120" s="574"/>
      <c r="D120" s="574"/>
      <c r="E120" s="574"/>
      <c r="F120" s="574"/>
      <c r="G120" s="575"/>
      <c r="I120" s="710" t="s">
        <v>404</v>
      </c>
      <c r="J120" s="711"/>
      <c r="K120" s="711"/>
      <c r="L120" s="711"/>
      <c r="M120" s="574"/>
      <c r="N120" s="574"/>
      <c r="O120" s="575"/>
    </row>
    <row r="121" spans="1:24" ht="15.75" thickBot="1">
      <c r="A121" s="771" t="s">
        <v>403</v>
      </c>
      <c r="B121" s="772"/>
      <c r="C121" s="772"/>
      <c r="D121" s="772"/>
      <c r="E121" s="772"/>
      <c r="F121" s="772"/>
      <c r="G121" s="773"/>
      <c r="I121" s="771" t="s">
        <v>403</v>
      </c>
      <c r="J121" s="772"/>
      <c r="K121" s="772"/>
      <c r="L121" s="772"/>
      <c r="M121" s="772"/>
      <c r="N121" s="772"/>
      <c r="O121" s="773"/>
    </row>
    <row r="122" spans="1:24" ht="15.75" customHeight="1" thickBot="1">
      <c r="A122" s="573" t="s">
        <v>411</v>
      </c>
      <c r="B122" s="574"/>
      <c r="C122" s="574"/>
      <c r="D122" s="574"/>
      <c r="E122" s="574"/>
      <c r="F122" s="574"/>
      <c r="G122" s="575"/>
      <c r="I122" s="710" t="s">
        <v>413</v>
      </c>
      <c r="J122" s="711"/>
      <c r="K122" s="711"/>
      <c r="L122" s="711"/>
      <c r="M122" s="574"/>
      <c r="N122" s="574"/>
      <c r="O122" s="575"/>
    </row>
    <row r="123" spans="1:24">
      <c r="A123" s="654"/>
      <c r="B123" s="761" t="s">
        <v>9</v>
      </c>
      <c r="C123" s="762"/>
      <c r="D123" s="762"/>
      <c r="E123" s="762"/>
      <c r="F123" s="762"/>
      <c r="G123" s="763"/>
      <c r="I123" s="712" t="s">
        <v>9</v>
      </c>
      <c r="J123" s="761"/>
      <c r="K123" s="762"/>
      <c r="L123" s="762"/>
      <c r="M123" s="762"/>
      <c r="N123" s="762"/>
      <c r="O123" s="763"/>
    </row>
    <row r="124" spans="1:24">
      <c r="A124" s="262"/>
      <c r="B124" s="263">
        <v>2018</v>
      </c>
      <c r="C124" s="259">
        <v>2019</v>
      </c>
      <c r="D124" s="259">
        <v>2020</v>
      </c>
      <c r="E124" s="259">
        <v>2021</v>
      </c>
      <c r="F124" s="259">
        <v>2022</v>
      </c>
      <c r="G124" s="260">
        <v>2023</v>
      </c>
      <c r="H124" s="655"/>
      <c r="I124" s="713"/>
      <c r="J124" s="714">
        <v>2018</v>
      </c>
      <c r="K124" s="715">
        <v>2019</v>
      </c>
      <c r="L124" s="715">
        <v>2020</v>
      </c>
      <c r="M124" s="259">
        <v>2021</v>
      </c>
      <c r="N124" s="259">
        <v>2022</v>
      </c>
      <c r="O124" s="260">
        <v>2023</v>
      </c>
    </row>
    <row r="125" spans="1:24">
      <c r="A125" s="163" t="s">
        <v>414</v>
      </c>
      <c r="B125" s="581">
        <f>B115/B$117</f>
        <v>0.95733333333333337</v>
      </c>
      <c r="C125" s="49">
        <f t="shared" ref="C125" si="14">+C115/C117</f>
        <v>0.95579133510167991</v>
      </c>
      <c r="D125" s="49">
        <f>D115/$D$117</f>
        <v>0.95233812949640284</v>
      </c>
      <c r="E125" s="49">
        <f t="shared" ref="E125:G125" si="15">+E115/E117</f>
        <v>0.94569288389513106</v>
      </c>
      <c r="F125" s="678">
        <f>F115/$F$117</f>
        <v>0.9393364928909953</v>
      </c>
      <c r="G125" s="38">
        <f t="shared" si="15"/>
        <v>0.93012275731822469</v>
      </c>
      <c r="H125" s="679"/>
      <c r="I125" s="716" t="s">
        <v>414</v>
      </c>
      <c r="J125" s="722">
        <f t="shared" ref="J125:K125" si="16">+J115/J117</f>
        <v>0.96409335727109513</v>
      </c>
      <c r="K125" s="723">
        <f t="shared" si="16"/>
        <v>0.96167883211678828</v>
      </c>
      <c r="L125" s="723">
        <f>+L115/L117</f>
        <v>0.9513513513513514</v>
      </c>
      <c r="M125" s="49">
        <f t="shared" ref="M125:O125" si="17">+M115/M117</f>
        <v>0.93870402802101571</v>
      </c>
      <c r="N125" s="678">
        <f t="shared" si="17"/>
        <v>0.93739130434782614</v>
      </c>
      <c r="O125" s="38">
        <f t="shared" si="17"/>
        <v>0.93321917808219179</v>
      </c>
    </row>
    <row r="126" spans="1:24">
      <c r="A126" s="163" t="s">
        <v>415</v>
      </c>
      <c r="B126" s="581">
        <f t="shared" ref="B126:B127" si="18">B116/B$117</f>
        <v>4.2666666666666665E-2</v>
      </c>
      <c r="C126" s="49">
        <f t="shared" ref="C126" si="19">+C116/C117</f>
        <v>4.4208664898320073E-2</v>
      </c>
      <c r="D126" s="49">
        <f>D116/$D$117</f>
        <v>4.7661870503597124E-2</v>
      </c>
      <c r="E126" s="49">
        <f>+E116/E117</f>
        <v>5.4307116104868915E-2</v>
      </c>
      <c r="F126" s="678">
        <f>F116/$F$117</f>
        <v>6.0663507109004741E-2</v>
      </c>
      <c r="G126" s="38">
        <f>+G116/G117</f>
        <v>6.9877242681775253E-2</v>
      </c>
      <c r="H126" s="679"/>
      <c r="I126" s="716" t="s">
        <v>415</v>
      </c>
      <c r="J126" s="722">
        <f t="shared" ref="J126:K126" si="20">+J116/J117</f>
        <v>3.5906642728904849E-2</v>
      </c>
      <c r="K126" s="723">
        <f t="shared" si="20"/>
        <v>3.8321167883211681E-2</v>
      </c>
      <c r="L126" s="723">
        <f>+L116/L117</f>
        <v>4.8648648648648651E-2</v>
      </c>
      <c r="M126" s="49">
        <f t="shared" ref="M126:O126" si="21">+M116/M117</f>
        <v>6.1295971978984239E-2</v>
      </c>
      <c r="N126" s="678">
        <f t="shared" si="21"/>
        <v>6.2608695652173918E-2</v>
      </c>
      <c r="O126" s="38">
        <f t="shared" si="21"/>
        <v>6.6780821917808222E-2</v>
      </c>
    </row>
    <row r="127" spans="1:24" ht="15.75" thickBot="1">
      <c r="A127" s="164" t="s">
        <v>81</v>
      </c>
      <c r="B127" s="583">
        <f t="shared" si="18"/>
        <v>1</v>
      </c>
      <c r="C127" s="52">
        <f>+C125+C126</f>
        <v>1</v>
      </c>
      <c r="D127" s="52">
        <f t="shared" ref="D127" si="22">D117/$D$117</f>
        <v>1</v>
      </c>
      <c r="E127" s="52">
        <f>+E125+E126</f>
        <v>1</v>
      </c>
      <c r="F127" s="680">
        <f t="shared" ref="F127" si="23">F117/$F$117</f>
        <v>1</v>
      </c>
      <c r="G127" s="39">
        <f>+G125+G126</f>
        <v>1</v>
      </c>
      <c r="H127" s="681"/>
      <c r="I127" s="719" t="s">
        <v>81</v>
      </c>
      <c r="J127" s="724">
        <f t="shared" ref="J127:N127" si="24">+J125+J126</f>
        <v>1</v>
      </c>
      <c r="K127" s="725">
        <f t="shared" si="24"/>
        <v>1</v>
      </c>
      <c r="L127" s="725">
        <f t="shared" si="24"/>
        <v>1</v>
      </c>
      <c r="M127" s="52">
        <f t="shared" si="24"/>
        <v>1</v>
      </c>
      <c r="N127" s="680">
        <f t="shared" si="24"/>
        <v>1</v>
      </c>
      <c r="O127" s="39">
        <f>+O125+O126</f>
        <v>1</v>
      </c>
    </row>
    <row r="129" spans="1:28" ht="15.75" thickBot="1"/>
    <row r="130" spans="1:28" ht="17.25" thickBot="1">
      <c r="A130" s="771" t="s">
        <v>402</v>
      </c>
      <c r="B130" s="772"/>
      <c r="C130" s="772"/>
      <c r="D130" s="772"/>
      <c r="E130" s="772"/>
      <c r="F130" s="772"/>
      <c r="G130" s="773"/>
      <c r="I130" s="771" t="s">
        <v>402</v>
      </c>
      <c r="J130" s="772"/>
      <c r="K130" s="772"/>
      <c r="L130" s="772"/>
      <c r="M130" s="772"/>
      <c r="N130" s="772"/>
      <c r="O130" s="773"/>
      <c r="R130" s="597"/>
      <c r="W130" s="597"/>
      <c r="AB130" s="597"/>
    </row>
    <row r="131" spans="1:28" ht="17.25" thickBot="1">
      <c r="A131" s="771" t="s">
        <v>404</v>
      </c>
      <c r="B131" s="772"/>
      <c r="C131" s="772"/>
      <c r="D131" s="772"/>
      <c r="E131" s="772"/>
      <c r="F131" s="772"/>
      <c r="G131" s="773"/>
      <c r="I131" s="771" t="s">
        <v>404</v>
      </c>
      <c r="J131" s="772"/>
      <c r="K131" s="772"/>
      <c r="L131" s="772"/>
      <c r="M131" s="772"/>
      <c r="N131" s="772"/>
      <c r="O131" s="773"/>
      <c r="Q131" s="597"/>
      <c r="T131" s="597"/>
      <c r="V131" s="597"/>
    </row>
    <row r="132" spans="1:28" ht="17.25" thickBot="1">
      <c r="A132" s="771" t="s">
        <v>403</v>
      </c>
      <c r="B132" s="772"/>
      <c r="C132" s="772"/>
      <c r="D132" s="772"/>
      <c r="E132" s="772"/>
      <c r="F132" s="772"/>
      <c r="G132" s="773"/>
      <c r="I132" s="771" t="s">
        <v>403</v>
      </c>
      <c r="J132" s="772"/>
      <c r="K132" s="772"/>
      <c r="L132" s="772"/>
      <c r="M132" s="772"/>
      <c r="N132" s="772"/>
      <c r="O132" s="773"/>
      <c r="Q132" s="597"/>
      <c r="T132" s="597"/>
      <c r="V132" s="597"/>
    </row>
    <row r="133" spans="1:28" ht="17.25" thickBot="1">
      <c r="A133" s="771" t="s">
        <v>478</v>
      </c>
      <c r="B133" s="772"/>
      <c r="C133" s="772"/>
      <c r="D133" s="772"/>
      <c r="E133" s="772"/>
      <c r="F133" s="772"/>
      <c r="G133" s="773"/>
      <c r="I133" s="771" t="s">
        <v>418</v>
      </c>
      <c r="J133" s="772"/>
      <c r="K133" s="772"/>
      <c r="L133" s="772"/>
      <c r="M133" s="772"/>
      <c r="N133" s="772"/>
      <c r="O133" s="773"/>
      <c r="U133" s="595"/>
      <c r="W133" s="595"/>
      <c r="Z133" s="595"/>
    </row>
    <row r="134" spans="1:28" ht="17.25" thickBot="1">
      <c r="A134" s="654"/>
      <c r="B134" s="891" t="s">
        <v>9</v>
      </c>
      <c r="C134" s="892"/>
      <c r="D134" s="892"/>
      <c r="E134" s="892"/>
      <c r="F134" s="892"/>
      <c r="G134" s="893"/>
      <c r="I134" s="712"/>
      <c r="J134" s="891" t="s">
        <v>9</v>
      </c>
      <c r="K134" s="892"/>
      <c r="L134" s="892"/>
      <c r="M134" s="892"/>
      <c r="N134" s="892"/>
      <c r="O134" s="893"/>
      <c r="Q134" s="595"/>
      <c r="R134" s="595"/>
      <c r="T134" s="595"/>
      <c r="W134" s="595"/>
    </row>
    <row r="135" spans="1:28" ht="16.5">
      <c r="A135" s="262"/>
      <c r="B135" s="286">
        <v>2018</v>
      </c>
      <c r="C135" s="284">
        <v>2019</v>
      </c>
      <c r="D135" s="284">
        <v>2020</v>
      </c>
      <c r="E135" s="284">
        <v>2021</v>
      </c>
      <c r="F135" s="284">
        <v>2022</v>
      </c>
      <c r="G135" s="285">
        <v>2023</v>
      </c>
      <c r="H135" s="655"/>
      <c r="I135" s="713"/>
      <c r="J135" s="714">
        <v>2018</v>
      </c>
      <c r="K135" s="715">
        <v>2019</v>
      </c>
      <c r="L135" s="715">
        <v>2020</v>
      </c>
      <c r="M135" s="259">
        <v>2021</v>
      </c>
      <c r="N135" s="259">
        <v>2022</v>
      </c>
      <c r="O135" s="260">
        <v>2023</v>
      </c>
      <c r="Q135" s="595"/>
      <c r="S135" s="595"/>
      <c r="U135" s="595"/>
      <c r="X135" s="595"/>
    </row>
    <row r="136" spans="1:28" ht="30" customHeight="1">
      <c r="A136" s="613" t="s">
        <v>409</v>
      </c>
      <c r="B136" s="576">
        <v>607</v>
      </c>
      <c r="C136" s="35">
        <v>618</v>
      </c>
      <c r="D136" s="35">
        <v>606</v>
      </c>
      <c r="E136" s="35">
        <v>599</v>
      </c>
      <c r="F136" s="676">
        <v>592</v>
      </c>
      <c r="G136" s="577">
        <v>592</v>
      </c>
      <c r="H136" s="682"/>
      <c r="I136" s="726" t="s">
        <v>409</v>
      </c>
      <c r="J136" s="717">
        <v>211</v>
      </c>
      <c r="K136" s="718">
        <v>210</v>
      </c>
      <c r="L136" s="718">
        <v>214</v>
      </c>
      <c r="M136" s="35">
        <v>229</v>
      </c>
      <c r="N136" s="676">
        <v>237</v>
      </c>
      <c r="O136" s="577">
        <v>239</v>
      </c>
      <c r="Q136" s="595"/>
      <c r="S136" s="595"/>
      <c r="U136" s="595"/>
      <c r="X136" s="595"/>
    </row>
    <row r="137" spans="1:28" ht="30">
      <c r="A137" s="613" t="s">
        <v>417</v>
      </c>
      <c r="B137" s="576">
        <v>260</v>
      </c>
      <c r="C137" s="35">
        <v>268</v>
      </c>
      <c r="D137" s="35">
        <v>261</v>
      </c>
      <c r="E137" s="35">
        <v>237</v>
      </c>
      <c r="F137" s="676">
        <v>217</v>
      </c>
      <c r="G137" s="577">
        <v>235</v>
      </c>
      <c r="H137" s="682"/>
      <c r="I137" s="726" t="s">
        <v>417</v>
      </c>
      <c r="J137" s="717">
        <v>137</v>
      </c>
      <c r="K137" s="718">
        <v>131</v>
      </c>
      <c r="L137" s="718">
        <v>132</v>
      </c>
      <c r="M137" s="35">
        <v>123</v>
      </c>
      <c r="N137" s="676">
        <v>116</v>
      </c>
      <c r="O137" s="577">
        <v>125</v>
      </c>
    </row>
    <row r="138" spans="1:28" ht="30">
      <c r="A138" s="614" t="s">
        <v>416</v>
      </c>
      <c r="B138" s="576">
        <v>258</v>
      </c>
      <c r="C138" s="35">
        <v>245</v>
      </c>
      <c r="D138" s="35">
        <v>245</v>
      </c>
      <c r="E138" s="35">
        <v>232</v>
      </c>
      <c r="F138" s="676">
        <v>246</v>
      </c>
      <c r="G138" s="577">
        <v>232</v>
      </c>
      <c r="H138" s="682"/>
      <c r="I138" s="726" t="s">
        <v>416</v>
      </c>
      <c r="J138" s="717">
        <v>209</v>
      </c>
      <c r="K138" s="718">
        <v>207</v>
      </c>
      <c r="L138" s="718">
        <v>209</v>
      </c>
      <c r="M138" s="35">
        <v>219</v>
      </c>
      <c r="N138" s="676">
        <v>222</v>
      </c>
      <c r="O138" s="577">
        <v>220</v>
      </c>
    </row>
    <row r="139" spans="1:28" ht="15.75" thickBot="1">
      <c r="A139" s="164" t="s">
        <v>81</v>
      </c>
      <c r="B139" s="578">
        <f>SUM(B136:B138)</f>
        <v>1125</v>
      </c>
      <c r="C139" s="579">
        <f t="shared" ref="C139:G139" si="25">SUM(C136:C138)</f>
        <v>1131</v>
      </c>
      <c r="D139" s="579">
        <f t="shared" si="25"/>
        <v>1112</v>
      </c>
      <c r="E139" s="579">
        <f t="shared" si="25"/>
        <v>1068</v>
      </c>
      <c r="F139" s="579">
        <f t="shared" si="25"/>
        <v>1055</v>
      </c>
      <c r="G139" s="580">
        <f t="shared" si="25"/>
        <v>1059</v>
      </c>
      <c r="H139" s="683"/>
      <c r="I139" s="719" t="s">
        <v>81</v>
      </c>
      <c r="J139" s="720">
        <f t="shared" ref="J139:O139" si="26">SUM(J136:J138)</f>
        <v>557</v>
      </c>
      <c r="K139" s="721">
        <f t="shared" si="26"/>
        <v>548</v>
      </c>
      <c r="L139" s="721">
        <f t="shared" si="26"/>
        <v>555</v>
      </c>
      <c r="M139" s="579">
        <f t="shared" si="26"/>
        <v>571</v>
      </c>
      <c r="N139" s="579">
        <f t="shared" si="26"/>
        <v>575</v>
      </c>
      <c r="O139" s="580">
        <f t="shared" si="26"/>
        <v>584</v>
      </c>
    </row>
    <row r="140" spans="1:28" ht="15.75" thickBot="1"/>
    <row r="141" spans="1:28" ht="15.75" thickBot="1">
      <c r="A141" s="771" t="s">
        <v>402</v>
      </c>
      <c r="B141" s="772"/>
      <c r="C141" s="772"/>
      <c r="D141" s="772"/>
      <c r="E141" s="772"/>
      <c r="F141" s="772"/>
      <c r="G141" s="773"/>
      <c r="I141" s="771" t="s">
        <v>402</v>
      </c>
      <c r="J141" s="772"/>
      <c r="K141" s="772"/>
      <c r="L141" s="772"/>
      <c r="M141" s="772"/>
      <c r="N141" s="772"/>
      <c r="O141" s="773"/>
    </row>
    <row r="142" spans="1:28" ht="15.75" thickBot="1">
      <c r="A142" s="771" t="s">
        <v>404</v>
      </c>
      <c r="B142" s="772"/>
      <c r="C142" s="772"/>
      <c r="D142" s="772"/>
      <c r="E142" s="772"/>
      <c r="F142" s="772"/>
      <c r="G142" s="773"/>
      <c r="I142" s="771" t="s">
        <v>404</v>
      </c>
      <c r="J142" s="772"/>
      <c r="K142" s="772"/>
      <c r="L142" s="772"/>
      <c r="M142" s="772"/>
      <c r="N142" s="772"/>
      <c r="O142" s="773"/>
    </row>
    <row r="143" spans="1:28" ht="15.75" thickBot="1">
      <c r="A143" s="771" t="s">
        <v>403</v>
      </c>
      <c r="B143" s="772"/>
      <c r="C143" s="772"/>
      <c r="D143" s="772"/>
      <c r="E143" s="772"/>
      <c r="F143" s="772"/>
      <c r="G143" s="773"/>
      <c r="I143" s="771" t="s">
        <v>403</v>
      </c>
      <c r="J143" s="772"/>
      <c r="K143" s="772"/>
      <c r="L143" s="772"/>
      <c r="M143" s="772"/>
      <c r="N143" s="772"/>
      <c r="O143" s="773"/>
    </row>
    <row r="144" spans="1:28" ht="15.75" customHeight="1" thickBot="1">
      <c r="A144" s="771" t="s">
        <v>479</v>
      </c>
      <c r="B144" s="772"/>
      <c r="C144" s="772"/>
      <c r="D144" s="772"/>
      <c r="E144" s="772"/>
      <c r="F144" s="772"/>
      <c r="G144" s="773"/>
      <c r="I144" s="771" t="s">
        <v>505</v>
      </c>
      <c r="J144" s="772"/>
      <c r="K144" s="772"/>
      <c r="L144" s="772"/>
      <c r="M144" s="772"/>
      <c r="N144" s="772"/>
      <c r="O144" s="773"/>
    </row>
    <row r="145" spans="1:28" ht="15.75" thickBot="1">
      <c r="A145" s="261"/>
      <c r="B145" s="891" t="s">
        <v>9</v>
      </c>
      <c r="C145" s="892"/>
      <c r="D145" s="892"/>
      <c r="E145" s="892"/>
      <c r="F145" s="892"/>
      <c r="G145" s="893"/>
      <c r="I145" s="727"/>
      <c r="J145" s="891" t="s">
        <v>9</v>
      </c>
      <c r="K145" s="892"/>
      <c r="L145" s="892"/>
      <c r="M145" s="892"/>
      <c r="N145" s="892"/>
      <c r="O145" s="893"/>
    </row>
    <row r="146" spans="1:28">
      <c r="A146" s="262"/>
      <c r="B146" s="684">
        <v>2018</v>
      </c>
      <c r="C146" s="685">
        <v>2019</v>
      </c>
      <c r="D146" s="685">
        <v>2020</v>
      </c>
      <c r="E146" s="685">
        <v>2021</v>
      </c>
      <c r="F146" s="686">
        <v>2022</v>
      </c>
      <c r="G146" s="686">
        <v>2023</v>
      </c>
      <c r="H146" s="655"/>
      <c r="I146" s="713"/>
      <c r="J146" s="728">
        <v>2018</v>
      </c>
      <c r="K146" s="729">
        <v>2019</v>
      </c>
      <c r="L146" s="729">
        <v>2020</v>
      </c>
      <c r="M146" s="685">
        <v>2021</v>
      </c>
      <c r="N146" s="686">
        <v>2022</v>
      </c>
      <c r="O146" s="686">
        <v>2023</v>
      </c>
    </row>
    <row r="147" spans="1:28" ht="30">
      <c r="A147" s="613" t="s">
        <v>409</v>
      </c>
      <c r="B147" s="581">
        <f>B136/$B$139</f>
        <v>0.53955555555555557</v>
      </c>
      <c r="C147" s="687">
        <f t="shared" ref="C147" si="27">+C136/C139</f>
        <v>0.54641909814323608</v>
      </c>
      <c r="D147" s="49">
        <f>D136/$D$139</f>
        <v>0.54496402877697847</v>
      </c>
      <c r="E147" s="687">
        <f t="shared" ref="E147" si="28">+E136/E139</f>
        <v>0.56086142322097376</v>
      </c>
      <c r="F147" s="49">
        <f>F136/$F$139</f>
        <v>0.56113744075829386</v>
      </c>
      <c r="G147" s="688">
        <f t="shared" ref="G147" si="29">+G136/G139</f>
        <v>0.55901794145420203</v>
      </c>
      <c r="H147" s="689"/>
      <c r="I147" s="726" t="s">
        <v>409</v>
      </c>
      <c r="J147" s="722">
        <f t="shared" ref="J147:N147" si="30">+J136/J139</f>
        <v>0.37881508078994613</v>
      </c>
      <c r="K147" s="730">
        <f t="shared" si="30"/>
        <v>0.38321167883211676</v>
      </c>
      <c r="L147" s="723">
        <f t="shared" si="30"/>
        <v>0.38558558558558559</v>
      </c>
      <c r="M147" s="687">
        <f t="shared" si="30"/>
        <v>0.40105078809106831</v>
      </c>
      <c r="N147" s="49">
        <f t="shared" si="30"/>
        <v>0.41217391304347828</v>
      </c>
      <c r="O147" s="688">
        <f>+O136/O139</f>
        <v>0.40924657534246578</v>
      </c>
    </row>
    <row r="148" spans="1:28" ht="30">
      <c r="A148" s="613" t="s">
        <v>417</v>
      </c>
      <c r="B148" s="581">
        <f t="shared" ref="B148:B149" si="31">B137/$B$139</f>
        <v>0.2311111111111111</v>
      </c>
      <c r="C148" s="687">
        <f t="shared" ref="C148" si="32">+C137/C139</f>
        <v>0.23695844385499559</v>
      </c>
      <c r="D148" s="49">
        <f t="shared" ref="D148:D149" si="33">D137/$D$139</f>
        <v>0.23471223021582735</v>
      </c>
      <c r="E148" s="687">
        <f t="shared" ref="E148" si="34">+E137/E139</f>
        <v>0.22191011235955055</v>
      </c>
      <c r="F148" s="49">
        <f t="shared" ref="F148:F149" si="35">F137/$F$139</f>
        <v>0.20568720379146918</v>
      </c>
      <c r="G148" s="688">
        <f t="shared" ref="G148" si="36">+G137/G139</f>
        <v>0.22190745986779981</v>
      </c>
      <c r="H148" s="689"/>
      <c r="I148" s="726" t="s">
        <v>417</v>
      </c>
      <c r="J148" s="722">
        <f t="shared" ref="J148:N148" si="37">+J137/J139</f>
        <v>0.24596050269299821</v>
      </c>
      <c r="K148" s="730">
        <f t="shared" si="37"/>
        <v>0.23905109489051096</v>
      </c>
      <c r="L148" s="723">
        <f t="shared" si="37"/>
        <v>0.23783783783783785</v>
      </c>
      <c r="M148" s="687">
        <f t="shared" si="37"/>
        <v>0.21541155866900175</v>
      </c>
      <c r="N148" s="49">
        <f t="shared" si="37"/>
        <v>0.20173913043478262</v>
      </c>
      <c r="O148" s="688">
        <f>+O137/O139</f>
        <v>0.21404109589041095</v>
      </c>
    </row>
    <row r="149" spans="1:28" ht="30">
      <c r="A149" s="614" t="s">
        <v>416</v>
      </c>
      <c r="B149" s="581">
        <f t="shared" si="31"/>
        <v>0.22933333333333333</v>
      </c>
      <c r="C149" s="687">
        <f t="shared" ref="C149" si="38">+C138/C139</f>
        <v>0.21662245800176835</v>
      </c>
      <c r="D149" s="49">
        <f t="shared" si="33"/>
        <v>0.22032374100719423</v>
      </c>
      <c r="E149" s="687">
        <f t="shared" ref="E149" si="39">+E138/E139</f>
        <v>0.21722846441947566</v>
      </c>
      <c r="F149" s="49">
        <f t="shared" si="35"/>
        <v>0.23317535545023696</v>
      </c>
      <c r="G149" s="688">
        <f t="shared" ref="G149" si="40">+G138/G139</f>
        <v>0.21907459867799811</v>
      </c>
      <c r="H149" s="689"/>
      <c r="I149" s="731" t="s">
        <v>416</v>
      </c>
      <c r="J149" s="722">
        <f t="shared" ref="J149:N149" si="41">+J138/J139</f>
        <v>0.37522441651705568</v>
      </c>
      <c r="K149" s="730">
        <f t="shared" si="41"/>
        <v>0.37773722627737227</v>
      </c>
      <c r="L149" s="723">
        <f t="shared" si="41"/>
        <v>0.37657657657657656</v>
      </c>
      <c r="M149" s="687">
        <f t="shared" si="41"/>
        <v>0.38353765323992994</v>
      </c>
      <c r="N149" s="49">
        <f t="shared" si="41"/>
        <v>0.38608695652173913</v>
      </c>
      <c r="O149" s="688">
        <f>+O138/O139</f>
        <v>0.37671232876712329</v>
      </c>
    </row>
    <row r="150" spans="1:28" ht="15.75" thickBot="1">
      <c r="A150" s="164" t="s">
        <v>81</v>
      </c>
      <c r="B150" s="583">
        <f>+B147+B148+B149</f>
        <v>1</v>
      </c>
      <c r="C150" s="52">
        <f t="shared" ref="C150:G150" si="42">+C147+C148+C149</f>
        <v>1</v>
      </c>
      <c r="D150" s="52">
        <f t="shared" si="42"/>
        <v>1</v>
      </c>
      <c r="E150" s="52">
        <f t="shared" si="42"/>
        <v>0.99999999999999989</v>
      </c>
      <c r="F150" s="52">
        <f t="shared" si="42"/>
        <v>1</v>
      </c>
      <c r="G150" s="39">
        <f t="shared" si="42"/>
        <v>1</v>
      </c>
      <c r="H150" s="690"/>
      <c r="I150" s="719" t="s">
        <v>81</v>
      </c>
      <c r="J150" s="724">
        <f t="shared" ref="J150:O150" si="43">+J147+J148+J149</f>
        <v>1</v>
      </c>
      <c r="K150" s="725">
        <f t="shared" si="43"/>
        <v>1</v>
      </c>
      <c r="L150" s="725">
        <f t="shared" si="43"/>
        <v>1</v>
      </c>
      <c r="M150" s="52">
        <f t="shared" si="43"/>
        <v>1</v>
      </c>
      <c r="N150" s="52">
        <f t="shared" si="43"/>
        <v>1</v>
      </c>
      <c r="O150" s="39">
        <f t="shared" si="43"/>
        <v>1</v>
      </c>
    </row>
    <row r="151" spans="1:28" ht="11.25" customHeight="1" thickBot="1"/>
    <row r="152" spans="1:28" ht="17.25" thickBot="1">
      <c r="A152" s="771" t="s">
        <v>402</v>
      </c>
      <c r="B152" s="772"/>
      <c r="C152" s="772"/>
      <c r="D152" s="772"/>
      <c r="E152" s="772"/>
      <c r="F152" s="772"/>
      <c r="G152" s="773"/>
      <c r="I152" s="771" t="s">
        <v>402</v>
      </c>
      <c r="J152" s="772"/>
      <c r="K152" s="772"/>
      <c r="L152" s="772"/>
      <c r="M152" s="772"/>
      <c r="N152" s="772"/>
      <c r="O152" s="773"/>
      <c r="R152" s="597"/>
      <c r="W152" s="597"/>
      <c r="AB152" s="597"/>
    </row>
    <row r="153" spans="1:28" ht="17.25" thickBot="1">
      <c r="A153" s="771" t="s">
        <v>404</v>
      </c>
      <c r="B153" s="772"/>
      <c r="C153" s="772"/>
      <c r="D153" s="772"/>
      <c r="E153" s="772"/>
      <c r="F153" s="772"/>
      <c r="G153" s="773"/>
      <c r="I153" s="771" t="s">
        <v>404</v>
      </c>
      <c r="J153" s="772"/>
      <c r="K153" s="772"/>
      <c r="L153" s="772"/>
      <c r="M153" s="772"/>
      <c r="N153" s="772"/>
      <c r="O153" s="773"/>
      <c r="Q153" s="597"/>
      <c r="T153" s="597"/>
      <c r="V153" s="597"/>
    </row>
    <row r="154" spans="1:28" ht="17.25" thickBot="1">
      <c r="A154" s="771" t="s">
        <v>403</v>
      </c>
      <c r="B154" s="772"/>
      <c r="C154" s="772"/>
      <c r="D154" s="772"/>
      <c r="E154" s="772"/>
      <c r="F154" s="772"/>
      <c r="G154" s="773"/>
      <c r="I154" s="771" t="s">
        <v>403</v>
      </c>
      <c r="J154" s="772"/>
      <c r="K154" s="772"/>
      <c r="L154" s="772"/>
      <c r="M154" s="772"/>
      <c r="N154" s="772"/>
      <c r="O154" s="773"/>
      <c r="Q154" s="597"/>
      <c r="T154" s="597"/>
      <c r="V154" s="597"/>
    </row>
    <row r="155" spans="1:28" ht="17.25" customHeight="1" thickBot="1">
      <c r="A155" s="771" t="s">
        <v>500</v>
      </c>
      <c r="B155" s="772"/>
      <c r="C155" s="772"/>
      <c r="D155" s="772"/>
      <c r="E155" s="772"/>
      <c r="F155" s="772"/>
      <c r="G155" s="773"/>
      <c r="I155" s="771" t="s">
        <v>499</v>
      </c>
      <c r="J155" s="772"/>
      <c r="K155" s="772"/>
      <c r="L155" s="772"/>
      <c r="M155" s="772"/>
      <c r="N155" s="772"/>
      <c r="O155" s="773"/>
      <c r="U155" s="595"/>
      <c r="W155" s="595"/>
      <c r="Z155" s="595"/>
    </row>
    <row r="156" spans="1:28" ht="16.5">
      <c r="A156" s="261"/>
      <c r="B156" s="761" t="s">
        <v>9</v>
      </c>
      <c r="C156" s="762"/>
      <c r="D156" s="762"/>
      <c r="E156" s="762"/>
      <c r="F156" s="762"/>
      <c r="G156" s="763"/>
      <c r="I156" s="727"/>
      <c r="J156" s="761" t="s">
        <v>9</v>
      </c>
      <c r="K156" s="762"/>
      <c r="L156" s="762"/>
      <c r="M156" s="762"/>
      <c r="N156" s="762"/>
      <c r="O156" s="763"/>
      <c r="Q156" s="595"/>
      <c r="R156" s="595"/>
      <c r="T156" s="595"/>
      <c r="W156" s="595"/>
    </row>
    <row r="157" spans="1:28" ht="16.5">
      <c r="A157" s="262"/>
      <c r="B157" s="263">
        <v>2018</v>
      </c>
      <c r="C157" s="259">
        <v>2019</v>
      </c>
      <c r="D157" s="259">
        <v>2020</v>
      </c>
      <c r="E157" s="259">
        <v>2021</v>
      </c>
      <c r="F157" s="259">
        <v>2022</v>
      </c>
      <c r="G157" s="260">
        <v>2023</v>
      </c>
      <c r="I157" s="713"/>
      <c r="J157" s="714">
        <v>2018</v>
      </c>
      <c r="K157" s="715">
        <v>2019</v>
      </c>
      <c r="L157" s="715">
        <v>2020</v>
      </c>
      <c r="M157" s="259">
        <v>2021</v>
      </c>
      <c r="N157" s="259">
        <v>2022</v>
      </c>
      <c r="O157" s="259">
        <v>2023</v>
      </c>
      <c r="Q157" s="595"/>
      <c r="S157" s="595"/>
      <c r="U157" s="595"/>
      <c r="X157" s="595"/>
    </row>
    <row r="158" spans="1:28" ht="16.5">
      <c r="A158" s="613" t="s">
        <v>419</v>
      </c>
      <c r="B158" s="697">
        <v>91</v>
      </c>
      <c r="C158" s="698">
        <v>87</v>
      </c>
      <c r="D158" s="698">
        <v>79</v>
      </c>
      <c r="E158" s="698">
        <v>84</v>
      </c>
      <c r="F158" s="699">
        <v>78</v>
      </c>
      <c r="G158" s="700">
        <v>65</v>
      </c>
      <c r="I158" s="726" t="s">
        <v>419</v>
      </c>
      <c r="J158" s="732">
        <v>13</v>
      </c>
      <c r="K158" s="733">
        <v>10</v>
      </c>
      <c r="L158" s="733">
        <v>11</v>
      </c>
      <c r="M158" s="698">
        <v>11</v>
      </c>
      <c r="N158" s="699">
        <v>7</v>
      </c>
      <c r="O158" s="700">
        <v>7</v>
      </c>
      <c r="P158" s="617"/>
      <c r="Q158" s="595"/>
      <c r="S158" s="595"/>
      <c r="U158" s="595"/>
      <c r="X158" s="595"/>
    </row>
    <row r="159" spans="1:28">
      <c r="A159" s="613" t="s">
        <v>420</v>
      </c>
      <c r="B159" s="697">
        <v>37</v>
      </c>
      <c r="C159" s="698">
        <v>37</v>
      </c>
      <c r="D159" s="698">
        <v>41</v>
      </c>
      <c r="E159" s="698">
        <v>34</v>
      </c>
      <c r="F159" s="699">
        <v>32</v>
      </c>
      <c r="G159" s="700">
        <v>33</v>
      </c>
      <c r="I159" s="726" t="s">
        <v>420</v>
      </c>
      <c r="J159" s="732">
        <v>2</v>
      </c>
      <c r="K159" s="733">
        <v>2</v>
      </c>
      <c r="L159" s="733">
        <v>3</v>
      </c>
      <c r="M159" s="698">
        <v>4</v>
      </c>
      <c r="N159" s="699">
        <v>2</v>
      </c>
      <c r="O159" s="700">
        <v>2</v>
      </c>
      <c r="P159" s="617"/>
    </row>
    <row r="160" spans="1:28">
      <c r="A160" s="614" t="s">
        <v>421</v>
      </c>
      <c r="B160" s="697">
        <v>18</v>
      </c>
      <c r="C160" s="698">
        <v>10</v>
      </c>
      <c r="D160" s="698">
        <v>11</v>
      </c>
      <c r="E160" s="698">
        <v>10</v>
      </c>
      <c r="F160" s="699">
        <v>10</v>
      </c>
      <c r="G160" s="700">
        <v>10</v>
      </c>
      <c r="I160" s="731" t="s">
        <v>421</v>
      </c>
      <c r="J160" s="732">
        <v>1</v>
      </c>
      <c r="K160" s="733">
        <v>2</v>
      </c>
      <c r="L160" s="733">
        <v>0</v>
      </c>
      <c r="M160" s="698">
        <v>0</v>
      </c>
      <c r="N160" s="699">
        <v>0</v>
      </c>
      <c r="O160" s="700">
        <v>0</v>
      </c>
      <c r="P160" s="617"/>
    </row>
    <row r="161" spans="1:28">
      <c r="A161" s="614" t="s">
        <v>422</v>
      </c>
      <c r="B161" s="697">
        <v>5</v>
      </c>
      <c r="C161" s="698">
        <v>7</v>
      </c>
      <c r="D161" s="698">
        <v>6</v>
      </c>
      <c r="E161" s="698">
        <v>6</v>
      </c>
      <c r="F161" s="699">
        <v>7</v>
      </c>
      <c r="G161" s="700">
        <v>5</v>
      </c>
      <c r="I161" s="731" t="s">
        <v>422</v>
      </c>
      <c r="J161" s="732">
        <v>0</v>
      </c>
      <c r="K161" s="733">
        <v>0</v>
      </c>
      <c r="L161" s="733">
        <v>1</v>
      </c>
      <c r="M161" s="698">
        <v>0</v>
      </c>
      <c r="N161" s="699">
        <v>1</v>
      </c>
      <c r="O161" s="700">
        <v>1</v>
      </c>
      <c r="P161" s="617"/>
    </row>
    <row r="162" spans="1:28" ht="15.75" thickBot="1">
      <c r="A162" s="164" t="s">
        <v>81</v>
      </c>
      <c r="B162" s="578">
        <f>SUM(B158:B161)</f>
        <v>151</v>
      </c>
      <c r="C162" s="579">
        <f t="shared" ref="C162:G162" si="44">SUM(C158:C161)</f>
        <v>141</v>
      </c>
      <c r="D162" s="579">
        <f t="shared" si="44"/>
        <v>137</v>
      </c>
      <c r="E162" s="579">
        <f t="shared" si="44"/>
        <v>134</v>
      </c>
      <c r="F162" s="579">
        <f t="shared" si="44"/>
        <v>127</v>
      </c>
      <c r="G162" s="580">
        <f t="shared" si="44"/>
        <v>113</v>
      </c>
      <c r="I162" s="719" t="s">
        <v>81</v>
      </c>
      <c r="J162" s="720">
        <v>16</v>
      </c>
      <c r="K162" s="721">
        <v>14</v>
      </c>
      <c r="L162" s="721">
        <v>15</v>
      </c>
      <c r="M162" s="579">
        <v>15</v>
      </c>
      <c r="N162" s="579">
        <v>10</v>
      </c>
      <c r="O162" s="580">
        <v>10</v>
      </c>
      <c r="P162" s="617"/>
    </row>
    <row r="163" spans="1:28" ht="15.75" thickBot="1">
      <c r="I163" s="711"/>
      <c r="J163" s="711"/>
      <c r="K163" s="711"/>
      <c r="L163" s="711"/>
      <c r="M163" s="574"/>
      <c r="N163" s="574"/>
    </row>
    <row r="164" spans="1:28" ht="15.75" thickBot="1">
      <c r="A164" s="771" t="s">
        <v>402</v>
      </c>
      <c r="B164" s="772"/>
      <c r="C164" s="772"/>
      <c r="D164" s="772"/>
      <c r="E164" s="772"/>
      <c r="F164" s="772"/>
      <c r="G164" s="773"/>
      <c r="I164" s="771" t="s">
        <v>402</v>
      </c>
      <c r="J164" s="772"/>
      <c r="K164" s="772"/>
      <c r="L164" s="772"/>
      <c r="M164" s="772"/>
      <c r="N164" s="772"/>
      <c r="O164" s="773"/>
    </row>
    <row r="165" spans="1:28" ht="15.75" thickBot="1">
      <c r="A165" s="771" t="s">
        <v>404</v>
      </c>
      <c r="B165" s="772"/>
      <c r="C165" s="772"/>
      <c r="D165" s="772"/>
      <c r="E165" s="772"/>
      <c r="F165" s="772"/>
      <c r="G165" s="773"/>
      <c r="I165" s="771" t="s">
        <v>404</v>
      </c>
      <c r="J165" s="772"/>
      <c r="K165" s="772"/>
      <c r="L165" s="772"/>
      <c r="M165" s="772"/>
      <c r="N165" s="772"/>
      <c r="O165" s="773"/>
    </row>
    <row r="166" spans="1:28" ht="15.75" thickBot="1">
      <c r="A166" s="771" t="s">
        <v>403</v>
      </c>
      <c r="B166" s="772"/>
      <c r="C166" s="772"/>
      <c r="D166" s="772"/>
      <c r="E166" s="772"/>
      <c r="F166" s="772"/>
      <c r="G166" s="773"/>
      <c r="I166" s="771" t="s">
        <v>403</v>
      </c>
      <c r="J166" s="772"/>
      <c r="K166" s="772"/>
      <c r="L166" s="772"/>
      <c r="M166" s="772"/>
      <c r="N166" s="772"/>
      <c r="O166" s="773"/>
    </row>
    <row r="167" spans="1:28" ht="39" customHeight="1" thickBot="1">
      <c r="A167" s="883" t="s">
        <v>503</v>
      </c>
      <c r="B167" s="884"/>
      <c r="C167" s="884"/>
      <c r="D167" s="884"/>
      <c r="E167" s="884"/>
      <c r="F167" s="884"/>
      <c r="G167" s="885"/>
      <c r="I167" s="771" t="s">
        <v>506</v>
      </c>
      <c r="J167" s="772"/>
      <c r="K167" s="772"/>
      <c r="L167" s="772"/>
      <c r="M167" s="772"/>
      <c r="N167" s="772"/>
      <c r="O167" s="773"/>
    </row>
    <row r="168" spans="1:28" ht="15.75" thickBot="1">
      <c r="A168" s="261"/>
      <c r="B168" s="891" t="s">
        <v>9</v>
      </c>
      <c r="C168" s="892"/>
      <c r="D168" s="892"/>
      <c r="E168" s="892"/>
      <c r="F168" s="892"/>
      <c r="G168" s="893"/>
      <c r="I168" s="727"/>
      <c r="J168" s="891" t="s">
        <v>9</v>
      </c>
      <c r="K168" s="892"/>
      <c r="L168" s="892"/>
      <c r="M168" s="892"/>
      <c r="N168" s="892"/>
      <c r="O168" s="893"/>
    </row>
    <row r="169" spans="1:28">
      <c r="A169" s="262"/>
      <c r="B169" s="286">
        <v>2018</v>
      </c>
      <c r="C169" s="685">
        <v>2019</v>
      </c>
      <c r="D169" s="685">
        <v>2020</v>
      </c>
      <c r="E169" s="685">
        <v>2021</v>
      </c>
      <c r="F169" s="703">
        <v>2022</v>
      </c>
      <c r="G169" s="658">
        <v>2023</v>
      </c>
      <c r="I169" s="713"/>
      <c r="J169" s="734">
        <v>2018</v>
      </c>
      <c r="K169" s="729">
        <v>2019</v>
      </c>
      <c r="L169" s="729">
        <v>2020</v>
      </c>
      <c r="M169" s="685">
        <v>2021</v>
      </c>
      <c r="N169" s="703">
        <v>2022</v>
      </c>
      <c r="O169" s="658">
        <v>2023</v>
      </c>
    </row>
    <row r="170" spans="1:28">
      <c r="A170" s="613" t="s">
        <v>419</v>
      </c>
      <c r="B170" s="708">
        <f>B158/$B$162</f>
        <v>0.60264900662251653</v>
      </c>
      <c r="C170" s="701">
        <f>C158/$C$162</f>
        <v>0.61702127659574468</v>
      </c>
      <c r="D170" s="701">
        <f>D158/$D$162</f>
        <v>0.57664233576642332</v>
      </c>
      <c r="E170" s="701">
        <f>E158/$E$162</f>
        <v>0.62686567164179108</v>
      </c>
      <c r="F170" s="704">
        <f>F158/$F$162</f>
        <v>0.61417322834645671</v>
      </c>
      <c r="G170" s="706">
        <f>G158/G$162</f>
        <v>0.5752212389380531</v>
      </c>
      <c r="I170" s="726" t="s">
        <v>419</v>
      </c>
      <c r="J170" s="735">
        <f>J158/$J$162</f>
        <v>0.8125</v>
      </c>
      <c r="K170" s="736">
        <f>K158/$K$162</f>
        <v>0.7142857142857143</v>
      </c>
      <c r="L170" s="736">
        <f>L158/$L$162</f>
        <v>0.73333333333333328</v>
      </c>
      <c r="M170" s="701">
        <f>M158/$M$162</f>
        <v>0.73333333333333328</v>
      </c>
      <c r="N170" s="704">
        <f>N158/$N$162</f>
        <v>0.7</v>
      </c>
      <c r="O170" s="706">
        <f>O158/$N$162</f>
        <v>0.7</v>
      </c>
    </row>
    <row r="171" spans="1:28">
      <c r="A171" s="613" t="s">
        <v>420</v>
      </c>
      <c r="B171" s="708">
        <f t="shared" ref="B171:B173" si="45">B159/$B$162</f>
        <v>0.24503311258278146</v>
      </c>
      <c r="C171" s="701">
        <f t="shared" ref="C171:C173" si="46">C159/$C$162</f>
        <v>0.26241134751773049</v>
      </c>
      <c r="D171" s="701">
        <f t="shared" ref="D171:D173" si="47">D159/$D$162</f>
        <v>0.29927007299270075</v>
      </c>
      <c r="E171" s="701">
        <f t="shared" ref="E171:E173" si="48">E159/$E$162</f>
        <v>0.2537313432835821</v>
      </c>
      <c r="F171" s="704">
        <f t="shared" ref="F171:F173" si="49">F159/$F$162</f>
        <v>0.25196850393700787</v>
      </c>
      <c r="G171" s="706">
        <f t="shared" ref="G171:G173" si="50">G159/G$162</f>
        <v>0.29203539823008851</v>
      </c>
      <c r="I171" s="726" t="s">
        <v>420</v>
      </c>
      <c r="J171" s="735">
        <f t="shared" ref="J171:J173" si="51">J159/$J$162</f>
        <v>0.125</v>
      </c>
      <c r="K171" s="736">
        <f t="shared" ref="K171:K174" si="52">K159/$K$162</f>
        <v>0.14285714285714285</v>
      </c>
      <c r="L171" s="736">
        <f t="shared" ref="L171:L174" si="53">L159/$L$162</f>
        <v>0.2</v>
      </c>
      <c r="M171" s="701">
        <f t="shared" ref="M171:M174" si="54">M159/$M$162</f>
        <v>0.26666666666666666</v>
      </c>
      <c r="N171" s="704">
        <f t="shared" ref="N171:O174" si="55">N159/$N$162</f>
        <v>0.2</v>
      </c>
      <c r="O171" s="706">
        <f t="shared" si="55"/>
        <v>0.2</v>
      </c>
    </row>
    <row r="172" spans="1:28">
      <c r="A172" s="614" t="s">
        <v>421</v>
      </c>
      <c r="B172" s="708">
        <f t="shared" si="45"/>
        <v>0.11920529801324503</v>
      </c>
      <c r="C172" s="701">
        <f t="shared" si="46"/>
        <v>7.0921985815602842E-2</v>
      </c>
      <c r="D172" s="701">
        <f t="shared" si="47"/>
        <v>8.0291970802919707E-2</v>
      </c>
      <c r="E172" s="701">
        <f t="shared" si="48"/>
        <v>7.4626865671641784E-2</v>
      </c>
      <c r="F172" s="704">
        <f t="shared" si="49"/>
        <v>7.874015748031496E-2</v>
      </c>
      <c r="G172" s="706">
        <f t="shared" si="50"/>
        <v>8.8495575221238937E-2</v>
      </c>
      <c r="I172" s="731" t="s">
        <v>421</v>
      </c>
      <c r="J172" s="735">
        <f t="shared" si="51"/>
        <v>6.25E-2</v>
      </c>
      <c r="K172" s="736">
        <f t="shared" si="52"/>
        <v>0.14285714285714285</v>
      </c>
      <c r="L172" s="736">
        <f t="shared" si="53"/>
        <v>0</v>
      </c>
      <c r="M172" s="701">
        <f t="shared" si="54"/>
        <v>0</v>
      </c>
      <c r="N172" s="704">
        <f t="shared" si="55"/>
        <v>0</v>
      </c>
      <c r="O172" s="706">
        <f t="shared" si="55"/>
        <v>0</v>
      </c>
    </row>
    <row r="173" spans="1:28">
      <c r="A173" s="614" t="s">
        <v>422</v>
      </c>
      <c r="B173" s="708">
        <f t="shared" si="45"/>
        <v>3.3112582781456956E-2</v>
      </c>
      <c r="C173" s="701">
        <f t="shared" si="46"/>
        <v>4.9645390070921988E-2</v>
      </c>
      <c r="D173" s="701">
        <f t="shared" si="47"/>
        <v>4.3795620437956206E-2</v>
      </c>
      <c r="E173" s="701">
        <f t="shared" si="48"/>
        <v>4.4776119402985072E-2</v>
      </c>
      <c r="F173" s="704">
        <f t="shared" si="49"/>
        <v>5.5118110236220472E-2</v>
      </c>
      <c r="G173" s="706">
        <f t="shared" si="50"/>
        <v>4.4247787610619468E-2</v>
      </c>
      <c r="I173" s="731" t="s">
        <v>422</v>
      </c>
      <c r="J173" s="735">
        <f t="shared" si="51"/>
        <v>0</v>
      </c>
      <c r="K173" s="736">
        <f t="shared" si="52"/>
        <v>0</v>
      </c>
      <c r="L173" s="736">
        <f t="shared" si="53"/>
        <v>6.6666666666666666E-2</v>
      </c>
      <c r="M173" s="701">
        <f t="shared" si="54"/>
        <v>0</v>
      </c>
      <c r="N173" s="704">
        <f t="shared" si="55"/>
        <v>0.1</v>
      </c>
      <c r="O173" s="706">
        <f t="shared" si="55"/>
        <v>0.1</v>
      </c>
    </row>
    <row r="174" spans="1:28" ht="15.75" thickBot="1">
      <c r="A174" s="164" t="s">
        <v>81</v>
      </c>
      <c r="B174" s="702">
        <f>+B171+B172+B173+B170</f>
        <v>1</v>
      </c>
      <c r="C174" s="702">
        <f t="shared" ref="C174:G174" si="56">+C171+C172+C173+C170</f>
        <v>1</v>
      </c>
      <c r="D174" s="702">
        <f t="shared" si="56"/>
        <v>1</v>
      </c>
      <c r="E174" s="702">
        <f t="shared" si="56"/>
        <v>1</v>
      </c>
      <c r="F174" s="705">
        <f t="shared" si="56"/>
        <v>1</v>
      </c>
      <c r="G174" s="707">
        <f t="shared" si="56"/>
        <v>1</v>
      </c>
      <c r="I174" s="719" t="s">
        <v>81</v>
      </c>
      <c r="J174" s="737">
        <f t="shared" ref="J174" si="57">+J171+J172+J173+J170</f>
        <v>1</v>
      </c>
      <c r="K174" s="737">
        <f t="shared" si="52"/>
        <v>1</v>
      </c>
      <c r="L174" s="737">
        <f t="shared" si="53"/>
        <v>1</v>
      </c>
      <c r="M174" s="702">
        <f t="shared" si="54"/>
        <v>1</v>
      </c>
      <c r="N174" s="705">
        <f t="shared" si="55"/>
        <v>1</v>
      </c>
      <c r="O174" s="707">
        <f t="shared" si="55"/>
        <v>1</v>
      </c>
    </row>
    <row r="175" spans="1:28" ht="15.75" thickBot="1"/>
    <row r="176" spans="1:28" ht="17.25" thickBot="1">
      <c r="A176" s="771" t="s">
        <v>402</v>
      </c>
      <c r="B176" s="772"/>
      <c r="C176" s="772"/>
      <c r="D176" s="772"/>
      <c r="E176" s="772"/>
      <c r="F176" s="772"/>
      <c r="G176" s="773"/>
      <c r="I176" s="771" t="s">
        <v>402</v>
      </c>
      <c r="J176" s="772"/>
      <c r="K176" s="772"/>
      <c r="L176" s="772"/>
      <c r="M176" s="772"/>
      <c r="N176" s="772"/>
      <c r="O176" s="773"/>
      <c r="R176" s="597"/>
      <c r="W176" s="597"/>
      <c r="AB176" s="597"/>
    </row>
    <row r="177" spans="1:26" ht="17.25" thickBot="1">
      <c r="A177" s="771" t="s">
        <v>404</v>
      </c>
      <c r="B177" s="772"/>
      <c r="C177" s="772"/>
      <c r="D177" s="772"/>
      <c r="E177" s="772"/>
      <c r="F177" s="772"/>
      <c r="G177" s="773"/>
      <c r="I177" s="771" t="s">
        <v>404</v>
      </c>
      <c r="J177" s="772"/>
      <c r="K177" s="772"/>
      <c r="L177" s="772"/>
      <c r="M177" s="772"/>
      <c r="N177" s="772"/>
      <c r="O177" s="773"/>
      <c r="Q177" s="597"/>
      <c r="T177" s="597"/>
      <c r="V177" s="597"/>
    </row>
    <row r="178" spans="1:26" ht="17.25" thickBot="1">
      <c r="A178" s="771" t="s">
        <v>403</v>
      </c>
      <c r="B178" s="772"/>
      <c r="C178" s="772"/>
      <c r="D178" s="772"/>
      <c r="E178" s="772"/>
      <c r="F178" s="772"/>
      <c r="G178" s="773"/>
      <c r="I178" s="771" t="s">
        <v>403</v>
      </c>
      <c r="J178" s="772"/>
      <c r="K178" s="772"/>
      <c r="L178" s="772"/>
      <c r="M178" s="772"/>
      <c r="N178" s="772"/>
      <c r="O178" s="773"/>
      <c r="Q178" s="597"/>
      <c r="T178" s="597"/>
      <c r="V178" s="597"/>
    </row>
    <row r="179" spans="1:26" ht="17.25" customHeight="1" thickBot="1">
      <c r="A179" s="771" t="s">
        <v>502</v>
      </c>
      <c r="B179" s="772"/>
      <c r="C179" s="772"/>
      <c r="D179" s="772"/>
      <c r="E179" s="772"/>
      <c r="F179" s="772"/>
      <c r="G179" s="773"/>
      <c r="I179" s="771" t="s">
        <v>501</v>
      </c>
      <c r="J179" s="772"/>
      <c r="K179" s="772"/>
      <c r="L179" s="772"/>
      <c r="M179" s="772"/>
      <c r="N179" s="772"/>
      <c r="O179" s="773"/>
      <c r="U179" s="595"/>
      <c r="W179" s="595"/>
      <c r="Z179" s="595"/>
    </row>
    <row r="180" spans="1:26" ht="16.5">
      <c r="A180" s="261"/>
      <c r="B180" s="761" t="s">
        <v>9</v>
      </c>
      <c r="C180" s="762"/>
      <c r="D180" s="762"/>
      <c r="E180" s="762"/>
      <c r="F180" s="762"/>
      <c r="G180" s="763"/>
      <c r="I180" s="727"/>
      <c r="J180" s="761" t="s">
        <v>9</v>
      </c>
      <c r="K180" s="762"/>
      <c r="L180" s="762"/>
      <c r="M180" s="762"/>
      <c r="N180" s="762"/>
      <c r="O180" s="763"/>
      <c r="Q180" s="595"/>
      <c r="R180" s="595"/>
      <c r="T180" s="595"/>
      <c r="W180" s="595"/>
    </row>
    <row r="181" spans="1:26" ht="16.5">
      <c r="A181" s="262"/>
      <c r="B181" s="263">
        <v>2018</v>
      </c>
      <c r="C181" s="259">
        <v>2019</v>
      </c>
      <c r="D181" s="259">
        <v>2020</v>
      </c>
      <c r="E181" s="259">
        <v>2021</v>
      </c>
      <c r="F181" s="259">
        <v>2022</v>
      </c>
      <c r="G181" s="260">
        <v>2023</v>
      </c>
      <c r="I181" s="713"/>
      <c r="J181" s="714">
        <v>2018</v>
      </c>
      <c r="K181" s="715">
        <v>2019</v>
      </c>
      <c r="L181" s="715">
        <v>2020</v>
      </c>
      <c r="M181" s="259">
        <v>2021</v>
      </c>
      <c r="N181" s="259">
        <v>2022</v>
      </c>
      <c r="O181" s="259">
        <v>2023</v>
      </c>
      <c r="Q181" s="595"/>
      <c r="S181" s="595"/>
      <c r="U181" s="595"/>
      <c r="X181" s="595"/>
    </row>
    <row r="182" spans="1:26" ht="30" customHeight="1">
      <c r="A182" s="613" t="s">
        <v>419</v>
      </c>
      <c r="B182" s="697">
        <v>61</v>
      </c>
      <c r="C182" s="698">
        <v>57</v>
      </c>
      <c r="D182" s="698">
        <v>54</v>
      </c>
      <c r="E182" s="698">
        <v>61</v>
      </c>
      <c r="F182" s="699">
        <v>62</v>
      </c>
      <c r="G182" s="700">
        <v>51</v>
      </c>
      <c r="I182" s="726" t="s">
        <v>419</v>
      </c>
      <c r="J182" s="732">
        <v>1</v>
      </c>
      <c r="K182" s="733">
        <v>1</v>
      </c>
      <c r="L182" s="733">
        <v>3</v>
      </c>
      <c r="M182" s="698">
        <v>5</v>
      </c>
      <c r="N182" s="699">
        <v>4</v>
      </c>
      <c r="O182" s="700">
        <v>3</v>
      </c>
      <c r="P182" s="617"/>
      <c r="Q182" s="595"/>
      <c r="S182" s="595"/>
      <c r="U182" s="595"/>
      <c r="X182" s="595"/>
    </row>
    <row r="183" spans="1:26">
      <c r="A183" s="613" t="s">
        <v>420</v>
      </c>
      <c r="B183" s="697">
        <v>36</v>
      </c>
      <c r="C183" s="698">
        <v>41</v>
      </c>
      <c r="D183" s="698">
        <v>50</v>
      </c>
      <c r="E183" s="698">
        <v>47</v>
      </c>
      <c r="F183" s="699">
        <v>45</v>
      </c>
      <c r="G183" s="700">
        <v>40</v>
      </c>
      <c r="I183" s="726" t="s">
        <v>420</v>
      </c>
      <c r="J183" s="732">
        <v>1</v>
      </c>
      <c r="K183" s="733">
        <v>1</v>
      </c>
      <c r="L183" s="733">
        <v>2</v>
      </c>
      <c r="M183" s="698">
        <v>1</v>
      </c>
      <c r="N183" s="699">
        <v>0</v>
      </c>
      <c r="O183" s="700">
        <v>0</v>
      </c>
      <c r="P183" s="617"/>
    </row>
    <row r="184" spans="1:26">
      <c r="A184" s="614" t="s">
        <v>421</v>
      </c>
      <c r="B184" s="697">
        <v>12</v>
      </c>
      <c r="C184" s="698">
        <v>16</v>
      </c>
      <c r="D184" s="698">
        <v>16</v>
      </c>
      <c r="E184" s="698">
        <v>18</v>
      </c>
      <c r="F184" s="699">
        <v>16</v>
      </c>
      <c r="G184" s="700">
        <v>21</v>
      </c>
      <c r="I184" s="731" t="s">
        <v>421</v>
      </c>
      <c r="J184" s="732">
        <v>0</v>
      </c>
      <c r="K184" s="733">
        <v>1</v>
      </c>
      <c r="L184" s="733">
        <v>1</v>
      </c>
      <c r="M184" s="698">
        <v>1</v>
      </c>
      <c r="N184" s="699">
        <v>0</v>
      </c>
      <c r="O184" s="700">
        <v>0</v>
      </c>
      <c r="P184" s="617"/>
    </row>
    <row r="185" spans="1:26">
      <c r="A185" s="614" t="s">
        <v>422</v>
      </c>
      <c r="B185" s="697">
        <v>2</v>
      </c>
      <c r="C185" s="698">
        <v>3</v>
      </c>
      <c r="D185" s="698">
        <v>4</v>
      </c>
      <c r="E185" s="698">
        <v>6</v>
      </c>
      <c r="F185" s="699">
        <v>3</v>
      </c>
      <c r="G185" s="700">
        <v>2</v>
      </c>
      <c r="I185" s="731" t="s">
        <v>422</v>
      </c>
      <c r="J185" s="732">
        <v>0</v>
      </c>
      <c r="K185" s="733">
        <v>0</v>
      </c>
      <c r="L185" s="733">
        <v>0</v>
      </c>
      <c r="M185" s="698">
        <v>0</v>
      </c>
      <c r="N185" s="699">
        <v>0</v>
      </c>
      <c r="O185" s="700">
        <v>0</v>
      </c>
      <c r="P185" s="617"/>
    </row>
    <row r="186" spans="1:26" ht="15.75" thickBot="1">
      <c r="A186" s="164" t="s">
        <v>81</v>
      </c>
      <c r="B186" s="578">
        <v>111</v>
      </c>
      <c r="C186" s="579">
        <v>117</v>
      </c>
      <c r="D186" s="579">
        <v>124</v>
      </c>
      <c r="E186" s="579">
        <v>132</v>
      </c>
      <c r="F186" s="579">
        <v>126</v>
      </c>
      <c r="G186" s="580">
        <v>114</v>
      </c>
      <c r="I186" s="719" t="s">
        <v>81</v>
      </c>
      <c r="J186" s="720">
        <f t="shared" ref="J186:O186" si="58">SUM(J182:J185)</f>
        <v>2</v>
      </c>
      <c r="K186" s="721">
        <f t="shared" si="58"/>
        <v>3</v>
      </c>
      <c r="L186" s="721">
        <f t="shared" si="58"/>
        <v>6</v>
      </c>
      <c r="M186" s="579">
        <f t="shared" si="58"/>
        <v>7</v>
      </c>
      <c r="N186" s="579">
        <f t="shared" si="58"/>
        <v>4</v>
      </c>
      <c r="O186" s="580">
        <f t="shared" si="58"/>
        <v>3</v>
      </c>
      <c r="P186" s="617"/>
    </row>
    <row r="187" spans="1:26" ht="15.75" thickBot="1">
      <c r="I187" s="711"/>
      <c r="N187" s="574"/>
    </row>
    <row r="188" spans="1:26" ht="15.75" thickBot="1">
      <c r="A188" s="771" t="s">
        <v>402</v>
      </c>
      <c r="B188" s="772"/>
      <c r="C188" s="772"/>
      <c r="D188" s="772"/>
      <c r="E188" s="772"/>
      <c r="F188" s="772"/>
      <c r="G188" s="773"/>
      <c r="I188" s="771" t="s">
        <v>402</v>
      </c>
      <c r="J188" s="772"/>
      <c r="K188" s="772"/>
      <c r="L188" s="772"/>
      <c r="M188" s="772"/>
      <c r="N188" s="772"/>
      <c r="O188" s="773"/>
    </row>
    <row r="189" spans="1:26" ht="15.75" thickBot="1">
      <c r="A189" s="771" t="s">
        <v>404</v>
      </c>
      <c r="B189" s="772"/>
      <c r="C189" s="772"/>
      <c r="D189" s="772"/>
      <c r="E189" s="772"/>
      <c r="F189" s="772"/>
      <c r="G189" s="773"/>
      <c r="I189" s="771" t="s">
        <v>404</v>
      </c>
      <c r="J189" s="772"/>
      <c r="K189" s="772"/>
      <c r="L189" s="772"/>
      <c r="M189" s="772"/>
      <c r="N189" s="772"/>
      <c r="O189" s="773"/>
    </row>
    <row r="190" spans="1:26" ht="15.75" thickBot="1">
      <c r="A190" s="771" t="s">
        <v>403</v>
      </c>
      <c r="B190" s="772"/>
      <c r="C190" s="772"/>
      <c r="D190" s="772"/>
      <c r="E190" s="772"/>
      <c r="F190" s="772"/>
      <c r="G190" s="773"/>
      <c r="I190" s="771" t="s">
        <v>403</v>
      </c>
      <c r="J190" s="772"/>
      <c r="K190" s="772"/>
      <c r="L190" s="772"/>
      <c r="M190" s="772"/>
      <c r="N190" s="772"/>
      <c r="O190" s="773"/>
    </row>
    <row r="191" spans="1:26" ht="31.5" customHeight="1" thickBot="1">
      <c r="A191" s="883" t="s">
        <v>504</v>
      </c>
      <c r="B191" s="884"/>
      <c r="C191" s="884"/>
      <c r="D191" s="884"/>
      <c r="E191" s="884"/>
      <c r="F191" s="884"/>
      <c r="G191" s="885"/>
      <c r="I191" s="771" t="s">
        <v>507</v>
      </c>
      <c r="J191" s="772"/>
      <c r="K191" s="772"/>
      <c r="L191" s="772"/>
      <c r="M191" s="772"/>
      <c r="N191" s="772"/>
      <c r="O191" s="773"/>
    </row>
    <row r="192" spans="1:26" ht="15.75" thickBot="1">
      <c r="A192" s="261"/>
      <c r="B192" s="891" t="s">
        <v>9</v>
      </c>
      <c r="C192" s="892"/>
      <c r="D192" s="892"/>
      <c r="E192" s="892"/>
      <c r="F192" s="892"/>
      <c r="G192" s="893"/>
      <c r="I192" s="727"/>
      <c r="J192" s="891" t="s">
        <v>9</v>
      </c>
      <c r="K192" s="892"/>
      <c r="L192" s="892"/>
      <c r="M192" s="892"/>
      <c r="N192" s="892"/>
      <c r="O192" s="893"/>
    </row>
    <row r="193" spans="1:15">
      <c r="A193" s="262"/>
      <c r="B193" s="286">
        <v>2018</v>
      </c>
      <c r="C193" s="685">
        <v>2019</v>
      </c>
      <c r="D193" s="685">
        <v>2020</v>
      </c>
      <c r="E193" s="685">
        <v>2021</v>
      </c>
      <c r="F193" s="703">
        <v>2022</v>
      </c>
      <c r="G193" s="658">
        <v>2023</v>
      </c>
      <c r="I193" s="713"/>
      <c r="J193" s="734">
        <v>2018</v>
      </c>
      <c r="K193" s="729">
        <v>2019</v>
      </c>
      <c r="L193" s="729">
        <v>2020</v>
      </c>
      <c r="M193" s="685">
        <v>2021</v>
      </c>
      <c r="N193" s="703">
        <v>2022</v>
      </c>
      <c r="O193" s="658">
        <v>2023</v>
      </c>
    </row>
    <row r="194" spans="1:15">
      <c r="A194" s="613" t="s">
        <v>419</v>
      </c>
      <c r="B194" s="708">
        <f>B182/$B$186</f>
        <v>0.5495495495495496</v>
      </c>
      <c r="C194" s="701">
        <f>C182/$C$186</f>
        <v>0.48717948717948717</v>
      </c>
      <c r="D194" s="701">
        <f>D182/$D$186</f>
        <v>0.43548387096774194</v>
      </c>
      <c r="E194" s="701">
        <f>E182/$E$186</f>
        <v>0.4621212121212121</v>
      </c>
      <c r="F194" s="704">
        <f>F182/$F$186</f>
        <v>0.49206349206349204</v>
      </c>
      <c r="G194" s="706">
        <f>G182/G$186</f>
        <v>0.44736842105263158</v>
      </c>
      <c r="I194" s="726" t="s">
        <v>419</v>
      </c>
      <c r="J194" s="735">
        <f>J182/$J$186</f>
        <v>0.5</v>
      </c>
      <c r="K194" s="736">
        <f>K182/$K$186</f>
        <v>0.33333333333333331</v>
      </c>
      <c r="L194" s="736">
        <f>L182/$L$186</f>
        <v>0.5</v>
      </c>
      <c r="M194" s="701">
        <f>M182/$M$186</f>
        <v>0.7142857142857143</v>
      </c>
      <c r="N194" s="704">
        <f>N182/$N$186</f>
        <v>1</v>
      </c>
      <c r="O194" s="706">
        <f>O182/O$186</f>
        <v>1</v>
      </c>
    </row>
    <row r="195" spans="1:15">
      <c r="A195" s="613" t="s">
        <v>420</v>
      </c>
      <c r="B195" s="708">
        <f t="shared" ref="B195:B197" si="59">B183/$B$186</f>
        <v>0.32432432432432434</v>
      </c>
      <c r="C195" s="701">
        <f t="shared" ref="C195:C197" si="60">C183/$C$186</f>
        <v>0.3504273504273504</v>
      </c>
      <c r="D195" s="701">
        <f t="shared" ref="D195:D197" si="61">D183/$D$186</f>
        <v>0.40322580645161288</v>
      </c>
      <c r="E195" s="701">
        <f t="shared" ref="E195:E197" si="62">E183/$E$186</f>
        <v>0.35606060606060608</v>
      </c>
      <c r="F195" s="704">
        <f t="shared" ref="F195:F197" si="63">F183/$F$186</f>
        <v>0.35714285714285715</v>
      </c>
      <c r="G195" s="706">
        <f>G183/G$186</f>
        <v>0.35087719298245612</v>
      </c>
      <c r="I195" s="726" t="s">
        <v>420</v>
      </c>
      <c r="J195" s="735">
        <f t="shared" ref="J195:J197" si="64">J183/$J$186</f>
        <v>0.5</v>
      </c>
      <c r="K195" s="736">
        <f t="shared" ref="K195:K198" si="65">K183/$K$186</f>
        <v>0.33333333333333331</v>
      </c>
      <c r="L195" s="736">
        <f t="shared" ref="L195:L198" si="66">L183/$L$186</f>
        <v>0.33333333333333331</v>
      </c>
      <c r="M195" s="701">
        <f t="shared" ref="M195:M198" si="67">M183/$M$186</f>
        <v>0.14285714285714285</v>
      </c>
      <c r="N195" s="704">
        <f t="shared" ref="N195:N198" si="68">N183/$N$186</f>
        <v>0</v>
      </c>
      <c r="O195" s="706">
        <f>O183/O$186</f>
        <v>0</v>
      </c>
    </row>
    <row r="196" spans="1:15">
      <c r="A196" s="614" t="s">
        <v>421</v>
      </c>
      <c r="B196" s="708">
        <f t="shared" si="59"/>
        <v>0.10810810810810811</v>
      </c>
      <c r="C196" s="701">
        <f t="shared" si="60"/>
        <v>0.13675213675213677</v>
      </c>
      <c r="D196" s="701">
        <f t="shared" si="61"/>
        <v>0.12903225806451613</v>
      </c>
      <c r="E196" s="701">
        <f t="shared" si="62"/>
        <v>0.13636363636363635</v>
      </c>
      <c r="F196" s="704">
        <f t="shared" si="63"/>
        <v>0.12698412698412698</v>
      </c>
      <c r="G196" s="706">
        <f>G184/G$186</f>
        <v>0.18421052631578946</v>
      </c>
      <c r="I196" s="731" t="s">
        <v>421</v>
      </c>
      <c r="J196" s="735">
        <f t="shared" si="64"/>
        <v>0</v>
      </c>
      <c r="K196" s="736">
        <f t="shared" si="65"/>
        <v>0.33333333333333331</v>
      </c>
      <c r="L196" s="736">
        <f t="shared" si="66"/>
        <v>0.16666666666666666</v>
      </c>
      <c r="M196" s="701">
        <f t="shared" si="67"/>
        <v>0.14285714285714285</v>
      </c>
      <c r="N196" s="704">
        <f t="shared" si="68"/>
        <v>0</v>
      </c>
      <c r="O196" s="706">
        <f>O184/O$186</f>
        <v>0</v>
      </c>
    </row>
    <row r="197" spans="1:15">
      <c r="A197" s="614" t="s">
        <v>422</v>
      </c>
      <c r="B197" s="708">
        <f t="shared" si="59"/>
        <v>1.8018018018018018E-2</v>
      </c>
      <c r="C197" s="701">
        <f t="shared" si="60"/>
        <v>2.564102564102564E-2</v>
      </c>
      <c r="D197" s="701">
        <f t="shared" si="61"/>
        <v>3.2258064516129031E-2</v>
      </c>
      <c r="E197" s="701">
        <f t="shared" si="62"/>
        <v>4.5454545454545456E-2</v>
      </c>
      <c r="F197" s="704">
        <f t="shared" si="63"/>
        <v>2.3809523809523808E-2</v>
      </c>
      <c r="G197" s="706">
        <f>G185/G$186</f>
        <v>1.7543859649122806E-2</v>
      </c>
      <c r="I197" s="731" t="s">
        <v>422</v>
      </c>
      <c r="J197" s="735">
        <f t="shared" si="64"/>
        <v>0</v>
      </c>
      <c r="K197" s="736">
        <f t="shared" si="65"/>
        <v>0</v>
      </c>
      <c r="L197" s="736">
        <f t="shared" si="66"/>
        <v>0</v>
      </c>
      <c r="M197" s="701">
        <f t="shared" si="67"/>
        <v>0</v>
      </c>
      <c r="N197" s="704">
        <f t="shared" si="68"/>
        <v>0</v>
      </c>
      <c r="O197" s="706">
        <f>O185/O$186</f>
        <v>0</v>
      </c>
    </row>
    <row r="198" spans="1:15" ht="15.75" thickBot="1">
      <c r="A198" s="164" t="s">
        <v>81</v>
      </c>
      <c r="B198" s="702">
        <f>+B195+B196+B197+B194</f>
        <v>1</v>
      </c>
      <c r="C198" s="702">
        <f t="shared" ref="C198:G198" si="69">+C195+C196+C197+C194</f>
        <v>1</v>
      </c>
      <c r="D198" s="702">
        <f t="shared" si="69"/>
        <v>1</v>
      </c>
      <c r="E198" s="702">
        <f t="shared" si="69"/>
        <v>1</v>
      </c>
      <c r="F198" s="705">
        <f t="shared" si="69"/>
        <v>1</v>
      </c>
      <c r="G198" s="707">
        <f t="shared" si="69"/>
        <v>1</v>
      </c>
      <c r="I198" s="719" t="s">
        <v>81</v>
      </c>
      <c r="J198" s="737">
        <f t="shared" ref="J198" si="70">+J195+J196+J197+J194</f>
        <v>1</v>
      </c>
      <c r="K198" s="737">
        <f t="shared" si="65"/>
        <v>1</v>
      </c>
      <c r="L198" s="737">
        <f t="shared" si="66"/>
        <v>1</v>
      </c>
      <c r="M198" s="702">
        <f t="shared" si="67"/>
        <v>1</v>
      </c>
      <c r="N198" s="705">
        <f t="shared" si="68"/>
        <v>1</v>
      </c>
      <c r="O198" s="707">
        <f t="shared" ref="O198" si="71">+O195+O196+O197+O194</f>
        <v>1</v>
      </c>
    </row>
    <row r="202" spans="1:15">
      <c r="J202" s="738"/>
    </row>
    <row r="210" spans="7:8">
      <c r="G210" s="632"/>
      <c r="H210" s="632"/>
    </row>
  </sheetData>
  <sheetProtection algorithmName="SHA-512" hashValue="kcMLcbdytfbU/km6a5u1Ifisp85W+vj2YabrH0icxD1A2mrNzuHNt59o01VowkuJQV7AYYqbdvt1iZ6qHISXlg==" saltValue="Bta9U7852Sea+tBEqwA10A==" spinCount="100000" sheet="1" objects="1" scenarios="1"/>
  <mergeCells count="88">
    <mergeCell ref="J192:O192"/>
    <mergeCell ref="J180:O180"/>
    <mergeCell ref="I188:O188"/>
    <mergeCell ref="I189:O189"/>
    <mergeCell ref="I190:O190"/>
    <mergeCell ref="I191:O191"/>
    <mergeCell ref="A66:G66"/>
    <mergeCell ref="A67:G67"/>
    <mergeCell ref="B192:G192"/>
    <mergeCell ref="I152:O152"/>
    <mergeCell ref="I153:O153"/>
    <mergeCell ref="I154:O154"/>
    <mergeCell ref="I155:O155"/>
    <mergeCell ref="J156:O156"/>
    <mergeCell ref="B180:G180"/>
    <mergeCell ref="A188:G188"/>
    <mergeCell ref="A189:G189"/>
    <mergeCell ref="A190:G190"/>
    <mergeCell ref="A191:G191"/>
    <mergeCell ref="A154:G154"/>
    <mergeCell ref="A153:G153"/>
    <mergeCell ref="A152:G152"/>
    <mergeCell ref="A15:G15"/>
    <mergeCell ref="A16:G16"/>
    <mergeCell ref="A17:G17"/>
    <mergeCell ref="B18:G18"/>
    <mergeCell ref="A65:G65"/>
    <mergeCell ref="A14:G14"/>
    <mergeCell ref="A3:G3"/>
    <mergeCell ref="A4:G4"/>
    <mergeCell ref="A5:G5"/>
    <mergeCell ref="A6:G6"/>
    <mergeCell ref="B7:G7"/>
    <mergeCell ref="A68:G68"/>
    <mergeCell ref="B69:G69"/>
    <mergeCell ref="A76:G76"/>
    <mergeCell ref="A77:G77"/>
    <mergeCell ref="A79:G79"/>
    <mergeCell ref="A78:G78"/>
    <mergeCell ref="B80:G80"/>
    <mergeCell ref="A111:G111"/>
    <mergeCell ref="I111:O111"/>
    <mergeCell ref="B113:G113"/>
    <mergeCell ref="J113:O113"/>
    <mergeCell ref="A121:G121"/>
    <mergeCell ref="I121:O121"/>
    <mergeCell ref="B123:G123"/>
    <mergeCell ref="J123:O123"/>
    <mergeCell ref="A130:G130"/>
    <mergeCell ref="I130:O130"/>
    <mergeCell ref="A131:G131"/>
    <mergeCell ref="I131:O131"/>
    <mergeCell ref="A132:G132"/>
    <mergeCell ref="I132:O132"/>
    <mergeCell ref="A133:G133"/>
    <mergeCell ref="I133:O133"/>
    <mergeCell ref="B134:G134"/>
    <mergeCell ref="J134:O134"/>
    <mergeCell ref="A141:G141"/>
    <mergeCell ref="I141:O141"/>
    <mergeCell ref="A142:G142"/>
    <mergeCell ref="I142:O142"/>
    <mergeCell ref="A143:G143"/>
    <mergeCell ref="I143:O143"/>
    <mergeCell ref="A144:G144"/>
    <mergeCell ref="I144:O144"/>
    <mergeCell ref="B145:G145"/>
    <mergeCell ref="J145:O145"/>
    <mergeCell ref="B156:G156"/>
    <mergeCell ref="A155:G155"/>
    <mergeCell ref="I164:O164"/>
    <mergeCell ref="I165:O165"/>
    <mergeCell ref="I166:O166"/>
    <mergeCell ref="A165:G165"/>
    <mergeCell ref="A164:G164"/>
    <mergeCell ref="A166:G166"/>
    <mergeCell ref="A179:G179"/>
    <mergeCell ref="I167:O167"/>
    <mergeCell ref="B168:G168"/>
    <mergeCell ref="A176:G176"/>
    <mergeCell ref="A177:G177"/>
    <mergeCell ref="A178:G178"/>
    <mergeCell ref="A167:G167"/>
    <mergeCell ref="J168:O168"/>
    <mergeCell ref="I176:O176"/>
    <mergeCell ref="I177:O177"/>
    <mergeCell ref="I178:O178"/>
    <mergeCell ref="I179:O179"/>
  </mergeCells>
  <pageMargins left="0.7" right="0.7" top="0.75" bottom="0.75" header="0.3" footer="0.3"/>
  <pageSetup paperSize="9" scale="39" orientation="landscape" r:id="rId1"/>
  <rowBreaks count="3" manualBreakCount="3">
    <brk id="63" max="14" man="1"/>
    <brk id="107" max="14" man="1"/>
    <brk id="175" max="14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45"/>
  <sheetViews>
    <sheetView zoomScaleNormal="100" workbookViewId="0">
      <selection sqref="A1:G1"/>
    </sheetView>
  </sheetViews>
  <sheetFormatPr defaultRowHeight="15"/>
  <cols>
    <col min="1" max="1" width="20.7109375" customWidth="1"/>
    <col min="2" max="6" width="10.7109375" customWidth="1"/>
    <col min="7" max="7" width="20.7109375" customWidth="1"/>
    <col min="8" max="8" width="9.140625" customWidth="1"/>
  </cols>
  <sheetData>
    <row r="1" spans="1:15" ht="15.75" thickBot="1">
      <c r="A1" s="864" t="s">
        <v>453</v>
      </c>
      <c r="B1" s="864"/>
      <c r="C1" s="864"/>
      <c r="D1" s="864"/>
      <c r="E1" s="864"/>
      <c r="F1" s="864"/>
      <c r="G1" s="864"/>
      <c r="H1" s="561"/>
      <c r="N1" s="651"/>
    </row>
    <row r="2" spans="1:15" s="55" customFormat="1" ht="15.75" thickBot="1">
      <c r="A2" s="771" t="s">
        <v>454</v>
      </c>
      <c r="B2" s="772"/>
      <c r="C2" s="772"/>
      <c r="D2" s="772"/>
      <c r="E2" s="772"/>
      <c r="F2" s="772"/>
      <c r="G2" s="773"/>
    </row>
    <row r="3" spans="1:15" s="55" customFormat="1" ht="15.75" hidden="1" thickBot="1">
      <c r="A3" s="573" t="s">
        <v>455</v>
      </c>
      <c r="B3" s="574"/>
      <c r="C3" s="574"/>
      <c r="D3" s="574"/>
      <c r="E3" s="574"/>
      <c r="F3" s="574"/>
      <c r="G3" s="575"/>
    </row>
    <row r="4" spans="1:15" ht="15.75" hidden="1" thickBot="1">
      <c r="A4" s="573" t="s">
        <v>456</v>
      </c>
      <c r="B4" s="574"/>
      <c r="C4" s="574"/>
      <c r="D4" s="574"/>
      <c r="E4" s="574"/>
      <c r="F4" s="574"/>
      <c r="G4" s="575"/>
    </row>
    <row r="5" spans="1:15" s="55" customFormat="1" ht="15.75" hidden="1" thickBot="1">
      <c r="A5" s="573" t="s">
        <v>457</v>
      </c>
      <c r="B5" s="574"/>
      <c r="C5" s="574"/>
      <c r="D5" s="574"/>
      <c r="E5" s="574"/>
      <c r="F5" s="574"/>
      <c r="G5" s="575"/>
    </row>
    <row r="7" spans="1:15" ht="15.75" thickBot="1"/>
    <row r="8" spans="1:15">
      <c r="A8" s="647"/>
      <c r="B8" s="648">
        <v>2018</v>
      </c>
      <c r="C8" s="648">
        <v>2019</v>
      </c>
      <c r="D8" s="648">
        <v>2020</v>
      </c>
      <c r="E8" s="648">
        <v>2021</v>
      </c>
      <c r="F8" s="649">
        <v>2022</v>
      </c>
    </row>
    <row r="9" spans="1:15" ht="30">
      <c r="A9" s="637" t="s">
        <v>432</v>
      </c>
      <c r="B9" s="1">
        <v>413</v>
      </c>
      <c r="C9" s="1">
        <v>502</v>
      </c>
      <c r="D9" s="1">
        <v>425</v>
      </c>
      <c r="E9" s="1">
        <v>519</v>
      </c>
      <c r="F9" s="638">
        <v>365</v>
      </c>
      <c r="H9" s="634"/>
      <c r="I9" s="634"/>
      <c r="J9" s="635"/>
      <c r="K9" s="635"/>
      <c r="L9" s="635"/>
      <c r="M9" s="635"/>
      <c r="N9" s="635"/>
      <c r="O9" s="635"/>
    </row>
    <row r="10" spans="1:15" ht="33" customHeight="1">
      <c r="A10" s="637" t="s">
        <v>433</v>
      </c>
      <c r="B10" s="1">
        <v>258</v>
      </c>
      <c r="C10" s="1">
        <v>348</v>
      </c>
      <c r="D10" s="1">
        <v>267</v>
      </c>
      <c r="E10" s="1">
        <v>350</v>
      </c>
      <c r="F10" s="638">
        <v>249</v>
      </c>
      <c r="H10" s="634"/>
      <c r="I10" s="634"/>
    </row>
    <row r="11" spans="1:15" ht="30">
      <c r="A11" s="637" t="s">
        <v>434</v>
      </c>
      <c r="B11" s="1">
        <v>336</v>
      </c>
      <c r="C11" s="1">
        <v>407</v>
      </c>
      <c r="D11" s="1">
        <v>335</v>
      </c>
      <c r="E11" s="1">
        <v>376</v>
      </c>
      <c r="F11" s="638">
        <v>279</v>
      </c>
    </row>
    <row r="12" spans="1:15" ht="30.75" thickBot="1">
      <c r="A12" s="639" t="s">
        <v>435</v>
      </c>
      <c r="B12" s="13">
        <v>261</v>
      </c>
      <c r="C12" s="13">
        <v>314</v>
      </c>
      <c r="D12" s="13">
        <v>248</v>
      </c>
      <c r="E12" s="13">
        <v>270</v>
      </c>
      <c r="F12" s="580">
        <v>211</v>
      </c>
    </row>
    <row r="13" spans="1:15" ht="18.75" customHeight="1" thickBot="1">
      <c r="A13" s="894" t="s">
        <v>459</v>
      </c>
      <c r="B13" s="894"/>
      <c r="C13" s="894"/>
      <c r="D13" s="894"/>
      <c r="E13" s="894"/>
      <c r="F13" s="894"/>
    </row>
    <row r="14" spans="1:15" ht="30" customHeight="1">
      <c r="A14" s="652" t="s">
        <v>458</v>
      </c>
      <c r="B14" s="50">
        <v>11</v>
      </c>
      <c r="C14" s="50">
        <v>11</v>
      </c>
      <c r="D14" s="50">
        <v>11</v>
      </c>
      <c r="E14" s="50">
        <v>14</v>
      </c>
      <c r="F14" s="640">
        <v>14</v>
      </c>
    </row>
    <row r="15" spans="1:15">
      <c r="A15" s="637" t="s">
        <v>436</v>
      </c>
      <c r="B15" s="1">
        <v>20</v>
      </c>
      <c r="C15" s="1">
        <v>18</v>
      </c>
      <c r="D15" s="1">
        <v>54</v>
      </c>
      <c r="E15" s="1">
        <v>54</v>
      </c>
      <c r="F15" s="638">
        <v>54</v>
      </c>
    </row>
    <row r="16" spans="1:15" ht="15.75" thickBot="1">
      <c r="A16" s="639" t="s">
        <v>437</v>
      </c>
      <c r="B16" s="13">
        <v>51</v>
      </c>
      <c r="C16" s="13">
        <v>70</v>
      </c>
      <c r="D16" s="13">
        <v>57</v>
      </c>
      <c r="E16" s="13">
        <v>58</v>
      </c>
      <c r="F16" s="580">
        <v>62</v>
      </c>
    </row>
    <row r="17" spans="1:8" ht="15.75" thickBot="1">
      <c r="A17" s="633"/>
    </row>
    <row r="18" spans="1:8" ht="30">
      <c r="A18" s="641" t="s">
        <v>438</v>
      </c>
      <c r="B18" s="50">
        <v>72</v>
      </c>
      <c r="C18" s="50">
        <v>73</v>
      </c>
      <c r="D18" s="50">
        <v>99</v>
      </c>
      <c r="E18" s="50">
        <v>121</v>
      </c>
      <c r="F18" s="642">
        <v>107</v>
      </c>
      <c r="G18" s="635"/>
    </row>
    <row r="19" spans="1:8" ht="30.75" thickBot="1">
      <c r="A19" s="639" t="s">
        <v>439</v>
      </c>
      <c r="B19" s="13">
        <v>31</v>
      </c>
      <c r="C19" s="13">
        <v>33</v>
      </c>
      <c r="D19" s="13">
        <v>57</v>
      </c>
      <c r="E19" s="13">
        <v>69</v>
      </c>
      <c r="F19" s="14">
        <v>50</v>
      </c>
      <c r="G19" s="635"/>
    </row>
    <row r="21" spans="1:8">
      <c r="A21" s="636" t="s">
        <v>440</v>
      </c>
    </row>
    <row r="27" spans="1:8">
      <c r="A27" s="2" t="s">
        <v>460</v>
      </c>
    </row>
    <row r="28" spans="1:8" ht="15.75" thickBot="1"/>
    <row r="29" spans="1:8" ht="45">
      <c r="A29" s="647"/>
      <c r="B29" s="648">
        <v>2018</v>
      </c>
      <c r="C29" s="648">
        <v>2019</v>
      </c>
      <c r="D29" s="648">
        <v>2020</v>
      </c>
      <c r="E29" s="648">
        <v>2021</v>
      </c>
      <c r="F29" s="648">
        <v>2022</v>
      </c>
      <c r="G29" s="650" t="s">
        <v>441</v>
      </c>
    </row>
    <row r="30" spans="1:8" ht="30" customHeight="1">
      <c r="A30" s="10" t="s">
        <v>442</v>
      </c>
      <c r="B30" s="1">
        <v>242</v>
      </c>
      <c r="C30" s="1">
        <v>341</v>
      </c>
      <c r="D30" s="1">
        <v>257</v>
      </c>
      <c r="E30" s="1">
        <v>325</v>
      </c>
      <c r="F30" s="1">
        <v>244</v>
      </c>
      <c r="G30" s="643">
        <f>(F30/$F$10)</f>
        <v>0.97991967871485941</v>
      </c>
      <c r="H30" s="635"/>
    </row>
    <row r="31" spans="1:8" ht="30" customHeight="1">
      <c r="A31" s="10" t="s">
        <v>443</v>
      </c>
      <c r="B31" s="1">
        <v>176</v>
      </c>
      <c r="C31" s="1">
        <v>238</v>
      </c>
      <c r="D31" s="1">
        <v>177</v>
      </c>
      <c r="E31" s="1">
        <v>205</v>
      </c>
      <c r="F31" s="1">
        <v>175</v>
      </c>
      <c r="G31" s="643">
        <f t="shared" ref="G31:G33" si="0">(F31/$F$10)</f>
        <v>0.70281124497991965</v>
      </c>
      <c r="H31" s="635"/>
    </row>
    <row r="32" spans="1:8" ht="30" customHeight="1">
      <c r="A32" s="10" t="s">
        <v>444</v>
      </c>
      <c r="B32" s="1">
        <v>103</v>
      </c>
      <c r="C32" s="1">
        <v>151</v>
      </c>
      <c r="D32" s="1">
        <v>88</v>
      </c>
      <c r="E32" s="1">
        <v>133</v>
      </c>
      <c r="F32" s="1">
        <v>116</v>
      </c>
      <c r="G32" s="643">
        <f t="shared" si="0"/>
        <v>0.46586345381526106</v>
      </c>
      <c r="H32" s="635"/>
    </row>
    <row r="33" spans="1:8" ht="30" customHeight="1" thickBot="1">
      <c r="A33" s="12" t="s">
        <v>445</v>
      </c>
      <c r="B33" s="13">
        <v>41</v>
      </c>
      <c r="C33" s="13">
        <v>54</v>
      </c>
      <c r="D33" s="13">
        <v>47</v>
      </c>
      <c r="E33" s="13">
        <v>57</v>
      </c>
      <c r="F33" s="13">
        <v>59</v>
      </c>
      <c r="G33" s="644">
        <f t="shared" si="0"/>
        <v>0.23694779116465864</v>
      </c>
      <c r="H33" s="635"/>
    </row>
    <row r="37" spans="1:8" ht="15.75" thickBot="1">
      <c r="A37" s="2" t="s">
        <v>461</v>
      </c>
    </row>
    <row r="38" spans="1:8">
      <c r="A38" s="645"/>
      <c r="B38" s="646">
        <v>2018</v>
      </c>
      <c r="C38" s="646">
        <v>2019</v>
      </c>
      <c r="D38" s="646">
        <v>2020</v>
      </c>
      <c r="E38" s="646">
        <v>2021</v>
      </c>
      <c r="F38" s="646">
        <v>2022</v>
      </c>
      <c r="G38" s="650" t="s">
        <v>452</v>
      </c>
    </row>
    <row r="39" spans="1:8">
      <c r="A39" s="10" t="s">
        <v>446</v>
      </c>
      <c r="B39" s="1">
        <v>187</v>
      </c>
      <c r="C39" s="1">
        <v>262</v>
      </c>
      <c r="D39" s="1">
        <v>190</v>
      </c>
      <c r="E39" s="1">
        <v>228</v>
      </c>
      <c r="F39" s="1">
        <v>164</v>
      </c>
      <c r="G39" s="643">
        <f>(F39/SUM($F$39:$F$43))</f>
        <v>0.65863453815261042</v>
      </c>
      <c r="H39" s="635"/>
    </row>
    <row r="40" spans="1:8">
      <c r="A40" s="10" t="s">
        <v>447</v>
      </c>
      <c r="B40" s="1">
        <v>32</v>
      </c>
      <c r="C40" s="1">
        <v>30</v>
      </c>
      <c r="D40" s="1">
        <v>19</v>
      </c>
      <c r="E40" s="1">
        <v>45</v>
      </c>
      <c r="F40" s="1">
        <v>40</v>
      </c>
      <c r="G40" s="643">
        <f t="shared" ref="G40:G43" si="1">(F40/SUM($F$39:$F$43))</f>
        <v>0.1606425702811245</v>
      </c>
      <c r="H40" s="635"/>
    </row>
    <row r="41" spans="1:8">
      <c r="A41" s="10" t="s">
        <v>448</v>
      </c>
      <c r="B41" s="1">
        <v>25</v>
      </c>
      <c r="C41" s="1">
        <v>34</v>
      </c>
      <c r="D41" s="1">
        <v>36</v>
      </c>
      <c r="E41" s="1">
        <v>29</v>
      </c>
      <c r="F41" s="1">
        <v>22</v>
      </c>
      <c r="G41" s="643">
        <f t="shared" si="1"/>
        <v>8.8353413654618476E-2</v>
      </c>
      <c r="H41" s="635"/>
    </row>
    <row r="42" spans="1:8">
      <c r="A42" s="10" t="s">
        <v>449</v>
      </c>
      <c r="B42" s="1">
        <v>10</v>
      </c>
      <c r="C42" s="1">
        <v>14</v>
      </c>
      <c r="D42" s="1">
        <v>19</v>
      </c>
      <c r="E42" s="1">
        <v>18</v>
      </c>
      <c r="F42" s="1">
        <v>11</v>
      </c>
      <c r="G42" s="643">
        <f t="shared" si="1"/>
        <v>4.4176706827309238E-2</v>
      </c>
      <c r="H42" s="635"/>
    </row>
    <row r="43" spans="1:8" ht="15.75" thickBot="1">
      <c r="A43" s="12" t="s">
        <v>450</v>
      </c>
      <c r="B43" s="13">
        <v>4</v>
      </c>
      <c r="C43" s="13">
        <v>8</v>
      </c>
      <c r="D43" s="13">
        <v>2</v>
      </c>
      <c r="E43" s="13">
        <v>30</v>
      </c>
      <c r="F43" s="13">
        <v>12</v>
      </c>
      <c r="G43" s="644">
        <f t="shared" si="1"/>
        <v>4.8192771084337352E-2</v>
      </c>
      <c r="H43" s="635"/>
    </row>
    <row r="45" spans="1:8">
      <c r="A45" t="s">
        <v>451</v>
      </c>
    </row>
  </sheetData>
  <sheetProtection algorithmName="SHA-512" hashValue="RBSVrQw/KTJ8Zd6hhUCSPNLdVDlPfGmJ8f3f7t6qwTfVNxzZSQfgXA+MNqw9KpaqoLQurwBenBvtZOi96A+AXw==" saltValue="YlC1wx3syr6COQhDHFT6Fg==" spinCount="100000" sheet="1" objects="1" scenarios="1"/>
  <mergeCells count="3">
    <mergeCell ref="A13:F13"/>
    <mergeCell ref="A1:G1"/>
    <mergeCell ref="A2:G2"/>
  </mergeCells>
  <pageMargins left="0.7" right="0.7" top="0.75" bottom="0.75" header="0.3" footer="0.3"/>
  <pageSetup paperSize="9" scale="83" orientation="portrait" r:id="rId1"/>
  <colBreaks count="1" manualBreakCount="1">
    <brk id="7" max="1048575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4DF2C-D327-4F20-B921-3A03A8520EB6}">
  <dimension ref="A1:P9"/>
  <sheetViews>
    <sheetView zoomScaleNormal="100" workbookViewId="0">
      <selection sqref="A1:P1"/>
    </sheetView>
  </sheetViews>
  <sheetFormatPr defaultColWidth="9.140625" defaultRowHeight="15"/>
  <cols>
    <col min="2" max="17" width="9.7109375" customWidth="1"/>
  </cols>
  <sheetData>
    <row r="1" spans="1:16">
      <c r="A1" s="756" t="s">
        <v>122</v>
      </c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  <c r="N1" s="757"/>
      <c r="O1" s="757"/>
      <c r="P1" s="757"/>
    </row>
    <row r="2" spans="1:16" s="55" customFormat="1" ht="13.5" thickBot="1">
      <c r="A2" s="54" t="s">
        <v>492</v>
      </c>
    </row>
    <row r="3" spans="1:16" s="55" customFormat="1" ht="15.75" thickBot="1">
      <c r="A3" s="753" t="s">
        <v>495</v>
      </c>
      <c r="B3" s="754"/>
      <c r="C3" s="754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5"/>
    </row>
    <row r="4" spans="1:16" s="55" customFormat="1" ht="15.75" thickBot="1">
      <c r="A4" s="753" t="s">
        <v>494</v>
      </c>
      <c r="B4" s="754"/>
      <c r="C4" s="754"/>
      <c r="D4" s="754"/>
      <c r="E4" s="754"/>
      <c r="F4" s="754"/>
      <c r="G4" s="754"/>
      <c r="H4" s="754"/>
      <c r="I4" s="754"/>
      <c r="J4" s="754"/>
      <c r="K4" s="754"/>
      <c r="L4" s="754"/>
      <c r="M4" s="754"/>
      <c r="N4" s="754"/>
      <c r="O4" s="754"/>
      <c r="P4" s="755"/>
    </row>
    <row r="5" spans="1:16" ht="15.75" thickBot="1">
      <c r="A5" s="753" t="s">
        <v>493</v>
      </c>
      <c r="B5" s="754"/>
      <c r="C5" s="754"/>
      <c r="D5" s="754"/>
      <c r="E5" s="754"/>
      <c r="F5" s="754"/>
      <c r="G5" s="754"/>
      <c r="H5" s="754"/>
      <c r="I5" s="754"/>
      <c r="J5" s="754"/>
      <c r="K5" s="754"/>
      <c r="L5" s="754"/>
      <c r="M5" s="754"/>
      <c r="N5" s="754"/>
      <c r="O5" s="754"/>
      <c r="P5" s="755"/>
    </row>
    <row r="6" spans="1:16" s="55" customFormat="1" ht="15.75" thickBot="1">
      <c r="A6" s="753" t="s">
        <v>490</v>
      </c>
      <c r="B6" s="754"/>
      <c r="C6" s="754"/>
      <c r="D6" s="754"/>
      <c r="E6" s="754"/>
      <c r="F6" s="754"/>
      <c r="G6" s="754"/>
      <c r="H6" s="754"/>
      <c r="I6" s="754"/>
      <c r="J6" s="754"/>
      <c r="K6" s="754"/>
      <c r="L6" s="754"/>
      <c r="M6" s="754"/>
      <c r="N6" s="754"/>
      <c r="O6" s="754"/>
      <c r="P6" s="755"/>
    </row>
    <row r="7" spans="1:16">
      <c r="A7" s="261"/>
      <c r="B7" s="761" t="s">
        <v>9</v>
      </c>
      <c r="C7" s="762"/>
      <c r="D7" s="762"/>
      <c r="E7" s="758"/>
      <c r="F7" s="763"/>
      <c r="G7" s="793" t="s">
        <v>10</v>
      </c>
      <c r="H7" s="762"/>
      <c r="I7" s="762"/>
      <c r="J7" s="758"/>
      <c r="K7" s="763"/>
      <c r="L7" s="761" t="s">
        <v>11</v>
      </c>
      <c r="M7" s="762"/>
      <c r="N7" s="762"/>
      <c r="O7" s="758"/>
      <c r="P7" s="763"/>
    </row>
    <row r="8" spans="1:16" ht="15" customHeight="1">
      <c r="A8" s="262"/>
      <c r="B8" s="263">
        <v>2018</v>
      </c>
      <c r="C8" s="259">
        <v>2019</v>
      </c>
      <c r="D8" s="259">
        <v>2020</v>
      </c>
      <c r="E8" s="264">
        <v>2021</v>
      </c>
      <c r="F8" s="260">
        <v>2022</v>
      </c>
      <c r="G8" s="271">
        <v>2018</v>
      </c>
      <c r="H8" s="259">
        <v>2019</v>
      </c>
      <c r="I8" s="259">
        <v>2020</v>
      </c>
      <c r="J8" s="264">
        <v>2021</v>
      </c>
      <c r="K8" s="260">
        <v>2022</v>
      </c>
      <c r="L8" s="263">
        <v>2018</v>
      </c>
      <c r="M8" s="259">
        <v>2019</v>
      </c>
      <c r="N8" s="259">
        <v>2020</v>
      </c>
      <c r="O8" s="264">
        <v>2021</v>
      </c>
      <c r="P8" s="260">
        <v>2022</v>
      </c>
    </row>
    <row r="9" spans="1:16" ht="15" customHeight="1" thickBot="1">
      <c r="A9" s="164" t="s">
        <v>2</v>
      </c>
      <c r="B9" s="567">
        <v>6.4</v>
      </c>
      <c r="C9" s="568">
        <v>11.3</v>
      </c>
      <c r="D9" s="568">
        <v>11.1</v>
      </c>
      <c r="E9" s="693">
        <v>12.4</v>
      </c>
      <c r="F9" s="694">
        <v>16.899999999999999</v>
      </c>
      <c r="G9" s="570">
        <v>10.3</v>
      </c>
      <c r="H9" s="568">
        <v>12.5</v>
      </c>
      <c r="I9" s="568">
        <v>10.4</v>
      </c>
      <c r="J9" s="693">
        <v>14.2</v>
      </c>
      <c r="K9" s="694">
        <v>15.7</v>
      </c>
      <c r="L9" s="567">
        <v>8.1</v>
      </c>
      <c r="M9" s="568">
        <v>8.1</v>
      </c>
      <c r="N9" s="568">
        <v>7.6</v>
      </c>
      <c r="O9" s="693">
        <v>8.9</v>
      </c>
      <c r="P9" s="694">
        <v>10.7</v>
      </c>
    </row>
  </sheetData>
  <sheetProtection algorithmName="SHA-512" hashValue="xGOGegJCXmDlj7Gf/Pcjvdk0xW+x+3LCQbrNbf2a481fdr7HMynpgHlXD1o567p1WJ4X/Ag5xvRXXyvPHnpd3Q==" saltValue="dOCnxQUvcQ9vLG7pAIqhHA==" spinCount="100000" sheet="1" objects="1" scenarios="1"/>
  <mergeCells count="8">
    <mergeCell ref="B7:F7"/>
    <mergeCell ref="G7:K7"/>
    <mergeCell ref="L7:P7"/>
    <mergeCell ref="A1:P1"/>
    <mergeCell ref="A3:P3"/>
    <mergeCell ref="A4:P4"/>
    <mergeCell ref="A5:P5"/>
    <mergeCell ref="A6:P6"/>
  </mergeCells>
  <pageMargins left="0.7" right="0.7" top="0.75" bottom="0.75" header="0.3" footer="0.3"/>
  <pageSetup paperSize="9" scale="84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AD4C7-AF83-4AEF-BA96-C8FDA92DB959}">
  <dimension ref="A1:P9"/>
  <sheetViews>
    <sheetView zoomScaleNormal="100" workbookViewId="0">
      <selection sqref="A1:P1"/>
    </sheetView>
  </sheetViews>
  <sheetFormatPr defaultColWidth="9.140625" defaultRowHeight="15"/>
  <cols>
    <col min="2" max="17" width="9.7109375" customWidth="1"/>
  </cols>
  <sheetData>
    <row r="1" spans="1:16">
      <c r="A1" s="756" t="s">
        <v>122</v>
      </c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  <c r="N1" s="757"/>
      <c r="O1" s="757"/>
      <c r="P1" s="757"/>
    </row>
    <row r="2" spans="1:16" s="55" customFormat="1" ht="13.5" thickBot="1">
      <c r="A2" s="54" t="s">
        <v>492</v>
      </c>
    </row>
    <row r="3" spans="1:16" s="55" customFormat="1" ht="15.75" thickBot="1">
      <c r="A3" s="753" t="s">
        <v>497</v>
      </c>
      <c r="B3" s="754"/>
      <c r="C3" s="754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5"/>
    </row>
    <row r="4" spans="1:16" s="55" customFormat="1" ht="15.75" thickBot="1">
      <c r="A4" s="753" t="s">
        <v>498</v>
      </c>
      <c r="B4" s="754"/>
      <c r="C4" s="754"/>
      <c r="D4" s="754"/>
      <c r="E4" s="754"/>
      <c r="F4" s="754"/>
      <c r="G4" s="754"/>
      <c r="H4" s="754"/>
      <c r="I4" s="754"/>
      <c r="J4" s="754"/>
      <c r="K4" s="754"/>
      <c r="L4" s="754"/>
      <c r="M4" s="754"/>
      <c r="N4" s="754"/>
      <c r="O4" s="754"/>
      <c r="P4" s="755"/>
    </row>
    <row r="5" spans="1:16" ht="15.75" thickBot="1">
      <c r="A5" s="753" t="s">
        <v>496</v>
      </c>
      <c r="B5" s="754"/>
      <c r="C5" s="754"/>
      <c r="D5" s="754"/>
      <c r="E5" s="754"/>
      <c r="F5" s="754"/>
      <c r="G5" s="754"/>
      <c r="H5" s="754"/>
      <c r="I5" s="754"/>
      <c r="J5" s="754"/>
      <c r="K5" s="754"/>
      <c r="L5" s="754"/>
      <c r="M5" s="754"/>
      <c r="N5" s="754"/>
      <c r="O5" s="754"/>
      <c r="P5" s="755"/>
    </row>
    <row r="6" spans="1:16" s="55" customFormat="1" ht="15.75" thickBot="1">
      <c r="A6" s="753" t="s">
        <v>491</v>
      </c>
      <c r="B6" s="754"/>
      <c r="C6" s="754"/>
      <c r="D6" s="754"/>
      <c r="E6" s="754"/>
      <c r="F6" s="754"/>
      <c r="G6" s="754"/>
      <c r="H6" s="754"/>
      <c r="I6" s="754"/>
      <c r="J6" s="754"/>
      <c r="K6" s="754"/>
      <c r="L6" s="754"/>
      <c r="M6" s="754"/>
      <c r="N6" s="754"/>
      <c r="O6" s="754"/>
      <c r="P6" s="755"/>
    </row>
    <row r="7" spans="1:16">
      <c r="A7" s="261"/>
      <c r="B7" s="761" t="s">
        <v>9</v>
      </c>
      <c r="C7" s="762"/>
      <c r="D7" s="762"/>
      <c r="E7" s="758"/>
      <c r="F7" s="763"/>
      <c r="G7" s="793" t="s">
        <v>10</v>
      </c>
      <c r="H7" s="762"/>
      <c r="I7" s="762"/>
      <c r="J7" s="758"/>
      <c r="K7" s="763"/>
      <c r="L7" s="761" t="s">
        <v>11</v>
      </c>
      <c r="M7" s="762"/>
      <c r="N7" s="762"/>
      <c r="O7" s="758"/>
      <c r="P7" s="763"/>
    </row>
    <row r="8" spans="1:16" ht="15" customHeight="1">
      <c r="A8" s="262"/>
      <c r="B8" s="263">
        <v>2018</v>
      </c>
      <c r="C8" s="259">
        <v>2019</v>
      </c>
      <c r="D8" s="259">
        <v>2020</v>
      </c>
      <c r="E8" s="264">
        <v>2021</v>
      </c>
      <c r="F8" s="260">
        <v>2022</v>
      </c>
      <c r="G8" s="271">
        <v>2018</v>
      </c>
      <c r="H8" s="259">
        <v>2019</v>
      </c>
      <c r="I8" s="259">
        <v>2020</v>
      </c>
      <c r="J8" s="264">
        <v>2021</v>
      </c>
      <c r="K8" s="260">
        <v>2022</v>
      </c>
      <c r="L8" s="263">
        <v>2018</v>
      </c>
      <c r="M8" s="259">
        <v>2019</v>
      </c>
      <c r="N8" s="259">
        <v>2020</v>
      </c>
      <c r="O8" s="264">
        <v>2021</v>
      </c>
      <c r="P8" s="260">
        <v>2022</v>
      </c>
    </row>
    <row r="9" spans="1:16" ht="15" customHeight="1" thickBot="1">
      <c r="A9" s="164" t="s">
        <v>1</v>
      </c>
      <c r="B9" s="567">
        <v>40.5</v>
      </c>
      <c r="C9" s="568">
        <v>42.5</v>
      </c>
      <c r="D9" s="568">
        <v>43.2</v>
      </c>
      <c r="E9" s="693">
        <v>41.8</v>
      </c>
      <c r="F9" s="694">
        <v>40.799999999999997</v>
      </c>
      <c r="G9" s="570">
        <v>38</v>
      </c>
      <c r="H9" s="568">
        <v>38.5</v>
      </c>
      <c r="I9" s="568">
        <v>38.700000000000003</v>
      </c>
      <c r="J9" s="693">
        <v>38.700000000000003</v>
      </c>
      <c r="K9" s="694">
        <v>39</v>
      </c>
      <c r="L9" s="567">
        <v>32.1</v>
      </c>
      <c r="M9" s="568">
        <v>33.1</v>
      </c>
      <c r="N9" s="568">
        <v>33.4</v>
      </c>
      <c r="O9" s="693">
        <v>33.700000000000003</v>
      </c>
      <c r="P9" s="694">
        <v>34.1</v>
      </c>
    </row>
  </sheetData>
  <sheetProtection algorithmName="SHA-512" hashValue="9gzVzfFX8K3G8fSzHzQeY9Ff/WovECYlPthfdb/lQFJsW0SX9J6j6r1cdU20fuD75ryOjW3M5v2gHZ0KQaGV9Q==" saltValue="ItGJ1X9jXt2mMQc70+iyaQ==" spinCount="100000" sheet="1" objects="1" scenarios="1"/>
  <mergeCells count="8">
    <mergeCell ref="B7:F7"/>
    <mergeCell ref="G7:K7"/>
    <mergeCell ref="L7:P7"/>
    <mergeCell ref="A1:P1"/>
    <mergeCell ref="A3:P3"/>
    <mergeCell ref="A4:P4"/>
    <mergeCell ref="A5:P5"/>
    <mergeCell ref="A6:P6"/>
  </mergeCells>
  <pageMargins left="0.7" right="0.7" top="0.75" bottom="0.75" header="0.3" footer="0.3"/>
  <pageSetup paperSize="9" scale="84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I14"/>
  <sheetViews>
    <sheetView zoomScaleNormal="100" workbookViewId="0">
      <selection sqref="A1:H1"/>
    </sheetView>
  </sheetViews>
  <sheetFormatPr defaultRowHeight="15"/>
  <cols>
    <col min="3" max="3" width="10.85546875" customWidth="1"/>
    <col min="4" max="4" width="11" customWidth="1"/>
  </cols>
  <sheetData>
    <row r="1" spans="1:9" ht="32.25" customHeight="1">
      <c r="A1" s="801" t="s">
        <v>77</v>
      </c>
      <c r="B1" s="801"/>
      <c r="C1" s="801"/>
      <c r="D1" s="801"/>
      <c r="E1" s="801"/>
      <c r="F1" s="801"/>
      <c r="G1" s="801"/>
      <c r="H1" s="801"/>
      <c r="I1" s="109"/>
    </row>
    <row r="2" spans="1:9" s="55" customFormat="1" ht="13.5" thickBot="1">
      <c r="A2" s="54" t="s">
        <v>87</v>
      </c>
    </row>
    <row r="3" spans="1:9" ht="38.25" customHeight="1" thickBot="1">
      <c r="A3" s="753"/>
      <c r="B3" s="755"/>
      <c r="C3" s="895" t="s">
        <v>78</v>
      </c>
      <c r="D3" s="895"/>
      <c r="E3" s="895"/>
      <c r="F3" s="896" t="s">
        <v>82</v>
      </c>
      <c r="G3" s="896"/>
      <c r="H3" s="896"/>
    </row>
    <row r="4" spans="1:9" ht="30.75" thickBot="1">
      <c r="A4" s="53" t="s">
        <v>84</v>
      </c>
      <c r="B4" s="53" t="s">
        <v>83</v>
      </c>
      <c r="C4" s="53" t="s">
        <v>85</v>
      </c>
      <c r="D4" s="53" t="s">
        <v>86</v>
      </c>
      <c r="E4" s="53" t="s">
        <v>81</v>
      </c>
      <c r="F4" s="53" t="s">
        <v>79</v>
      </c>
      <c r="G4" s="53" t="s">
        <v>80</v>
      </c>
      <c r="H4" s="53" t="s">
        <v>81</v>
      </c>
    </row>
    <row r="5" spans="1:9">
      <c r="A5" s="36" t="s">
        <v>11</v>
      </c>
      <c r="B5" s="50">
        <v>2019</v>
      </c>
      <c r="C5" s="50">
        <v>13947</v>
      </c>
      <c r="D5" s="50">
        <v>37611</v>
      </c>
      <c r="E5" s="50">
        <v>51558</v>
      </c>
      <c r="F5" s="51">
        <v>0.27051088094961012</v>
      </c>
      <c r="G5" s="51">
        <v>0.72948911905038982</v>
      </c>
      <c r="H5" s="37">
        <v>1</v>
      </c>
    </row>
    <row r="6" spans="1:9">
      <c r="A6" s="10" t="s">
        <v>11</v>
      </c>
      <c r="B6" s="1">
        <v>2020</v>
      </c>
      <c r="C6" s="1">
        <v>9565</v>
      </c>
      <c r="D6" s="1">
        <v>32812</v>
      </c>
      <c r="E6" s="1">
        <v>42377</v>
      </c>
      <c r="F6" s="49">
        <v>0.22571206078769143</v>
      </c>
      <c r="G6" s="49">
        <v>0.77428793921230854</v>
      </c>
      <c r="H6" s="38">
        <v>1</v>
      </c>
    </row>
    <row r="7" spans="1:9" ht="15.75" thickBot="1">
      <c r="A7" s="12" t="s">
        <v>11</v>
      </c>
      <c r="B7" s="13">
        <v>2021</v>
      </c>
      <c r="C7" s="13">
        <v>14774</v>
      </c>
      <c r="D7" s="13">
        <v>37662</v>
      </c>
      <c r="E7" s="13">
        <v>52436</v>
      </c>
      <c r="F7" s="52">
        <v>0.28175299412617288</v>
      </c>
      <c r="G7" s="52">
        <v>0.71824700587382717</v>
      </c>
      <c r="H7" s="39">
        <v>1</v>
      </c>
    </row>
    <row r="8" spans="1:9">
      <c r="A8" s="36" t="s">
        <v>10</v>
      </c>
      <c r="B8" s="50">
        <v>2019</v>
      </c>
      <c r="C8" s="50">
        <v>1879</v>
      </c>
      <c r="D8" s="50">
        <v>3568</v>
      </c>
      <c r="E8" s="50">
        <v>5447</v>
      </c>
      <c r="F8" s="51">
        <v>0.34496052873141181</v>
      </c>
      <c r="G8" s="51">
        <v>0.65503947126858819</v>
      </c>
      <c r="H8" s="37">
        <v>1</v>
      </c>
    </row>
    <row r="9" spans="1:9">
      <c r="A9" s="10" t="s">
        <v>10</v>
      </c>
      <c r="B9" s="1">
        <v>2020</v>
      </c>
      <c r="C9" s="1">
        <v>1190</v>
      </c>
      <c r="D9" s="1">
        <v>2984</v>
      </c>
      <c r="E9" s="1">
        <v>4174</v>
      </c>
      <c r="F9" s="49">
        <v>0.28509822712026833</v>
      </c>
      <c r="G9" s="49">
        <v>0.71490177287973167</v>
      </c>
      <c r="H9" s="38">
        <v>1</v>
      </c>
    </row>
    <row r="10" spans="1:9" ht="15.75" thickBot="1">
      <c r="A10" s="12" t="s">
        <v>10</v>
      </c>
      <c r="B10" s="13">
        <v>2021</v>
      </c>
      <c r="C10" s="13">
        <v>1774</v>
      </c>
      <c r="D10" s="13">
        <v>3371</v>
      </c>
      <c r="E10" s="13">
        <v>5145</v>
      </c>
      <c r="F10" s="52">
        <v>0.34480077745383869</v>
      </c>
      <c r="G10" s="52">
        <v>0.65519922254616136</v>
      </c>
      <c r="H10" s="39">
        <v>1</v>
      </c>
    </row>
    <row r="11" spans="1:9">
      <c r="A11" s="36" t="s">
        <v>9</v>
      </c>
      <c r="B11" s="50">
        <v>2019</v>
      </c>
      <c r="C11" s="50">
        <v>108</v>
      </c>
      <c r="D11" s="50">
        <v>282</v>
      </c>
      <c r="E11" s="50">
        <v>390</v>
      </c>
      <c r="F11" s="51">
        <v>0.27692307692307694</v>
      </c>
      <c r="G11" s="51">
        <v>0.72307692307692306</v>
      </c>
      <c r="H11" s="37">
        <v>1</v>
      </c>
    </row>
    <row r="12" spans="1:9">
      <c r="A12" s="10" t="s">
        <v>9</v>
      </c>
      <c r="B12" s="1">
        <v>2020</v>
      </c>
      <c r="C12" s="1">
        <v>84</v>
      </c>
      <c r="D12" s="1">
        <v>255</v>
      </c>
      <c r="E12" s="1">
        <v>339</v>
      </c>
      <c r="F12" s="49">
        <v>0.24778761061946902</v>
      </c>
      <c r="G12" s="49">
        <v>0.75221238938053092</v>
      </c>
      <c r="H12" s="38">
        <v>1</v>
      </c>
    </row>
    <row r="13" spans="1:9">
      <c r="A13" s="10" t="s">
        <v>9</v>
      </c>
      <c r="B13" s="1">
        <v>2021</v>
      </c>
      <c r="C13" s="1">
        <v>167</v>
      </c>
      <c r="D13" s="1">
        <v>254</v>
      </c>
      <c r="E13" s="1">
        <v>421</v>
      </c>
      <c r="F13" s="49">
        <v>0.39667458432304037</v>
      </c>
      <c r="G13" s="49">
        <v>0.60332541567695963</v>
      </c>
      <c r="H13" s="38">
        <v>1</v>
      </c>
    </row>
    <row r="14" spans="1:9" ht="15.75" thickBot="1">
      <c r="A14" s="12" t="s">
        <v>9</v>
      </c>
      <c r="B14" s="13">
        <v>2022</v>
      </c>
      <c r="C14" s="13">
        <v>153</v>
      </c>
      <c r="D14" s="13">
        <v>282</v>
      </c>
      <c r="E14" s="13">
        <v>435</v>
      </c>
      <c r="F14" s="52">
        <v>0.35172413793103446</v>
      </c>
      <c r="G14" s="52">
        <v>0.64827586206896548</v>
      </c>
      <c r="H14" s="39">
        <v>1</v>
      </c>
    </row>
  </sheetData>
  <mergeCells count="4">
    <mergeCell ref="C3:E3"/>
    <mergeCell ref="F3:H3"/>
    <mergeCell ref="A3:B3"/>
    <mergeCell ref="A1:H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3"/>
  <sheetViews>
    <sheetView zoomScaleNormal="100" workbookViewId="0">
      <selection sqref="A1:P1"/>
    </sheetView>
  </sheetViews>
  <sheetFormatPr defaultColWidth="9.140625" defaultRowHeight="15"/>
  <sheetData>
    <row r="1" spans="1:18" ht="14.25" customHeight="1">
      <c r="A1" s="756" t="s">
        <v>122</v>
      </c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  <c r="N1" s="757"/>
      <c r="O1" s="757"/>
      <c r="P1" s="757"/>
    </row>
    <row r="2" spans="1:18" s="55" customFormat="1" ht="13.5" thickBot="1">
      <c r="A2" s="54" t="s">
        <v>123</v>
      </c>
    </row>
    <row r="3" spans="1:18" s="55" customFormat="1" ht="15.75" thickBot="1">
      <c r="A3" s="753" t="s">
        <v>125</v>
      </c>
      <c r="B3" s="754"/>
      <c r="C3" s="754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5"/>
    </row>
    <row r="4" spans="1:18" s="55" customFormat="1" ht="15.75" thickBot="1">
      <c r="A4" s="753" t="s">
        <v>243</v>
      </c>
      <c r="B4" s="754"/>
      <c r="C4" s="754"/>
      <c r="D4" s="754"/>
      <c r="E4" s="754"/>
      <c r="F4" s="754"/>
      <c r="G4" s="754"/>
      <c r="H4" s="754"/>
      <c r="I4" s="754"/>
      <c r="J4" s="754"/>
      <c r="K4" s="754"/>
      <c r="L4" s="754"/>
      <c r="M4" s="754"/>
      <c r="N4" s="754"/>
      <c r="O4" s="754"/>
      <c r="P4" s="755"/>
    </row>
    <row r="5" spans="1:18" ht="15.75" thickBot="1">
      <c r="A5" s="753" t="s">
        <v>244</v>
      </c>
      <c r="B5" s="754"/>
      <c r="C5" s="754"/>
      <c r="D5" s="754"/>
      <c r="E5" s="754"/>
      <c r="F5" s="754"/>
      <c r="G5" s="754"/>
      <c r="H5" s="754"/>
      <c r="I5" s="754"/>
      <c r="J5" s="754"/>
      <c r="K5" s="754"/>
      <c r="L5" s="754"/>
      <c r="M5" s="754"/>
      <c r="N5" s="754"/>
      <c r="O5" s="754"/>
      <c r="P5" s="755"/>
    </row>
    <row r="6" spans="1:18" s="55" customFormat="1" ht="15.75" thickBot="1">
      <c r="A6" s="753" t="s">
        <v>245</v>
      </c>
      <c r="B6" s="754"/>
      <c r="C6" s="754"/>
      <c r="D6" s="754"/>
      <c r="E6" s="754"/>
      <c r="F6" s="754"/>
      <c r="G6" s="754"/>
      <c r="H6" s="754"/>
      <c r="I6" s="754"/>
      <c r="J6" s="754"/>
      <c r="K6" s="754"/>
      <c r="L6" s="754"/>
      <c r="M6" s="754"/>
      <c r="N6" s="754"/>
      <c r="O6" s="754"/>
      <c r="P6" s="755"/>
    </row>
    <row r="7" spans="1:18">
      <c r="A7" s="261"/>
      <c r="B7" s="758" t="s">
        <v>9</v>
      </c>
      <c r="C7" s="759"/>
      <c r="D7" s="759"/>
      <c r="E7" s="759"/>
      <c r="F7" s="760"/>
      <c r="G7" s="761" t="s">
        <v>10</v>
      </c>
      <c r="H7" s="762"/>
      <c r="I7" s="762"/>
      <c r="J7" s="758"/>
      <c r="K7" s="763"/>
      <c r="L7" s="761" t="s">
        <v>11</v>
      </c>
      <c r="M7" s="762"/>
      <c r="N7" s="762"/>
      <c r="O7" s="758"/>
      <c r="P7" s="763"/>
    </row>
    <row r="8" spans="1:18" ht="15" customHeight="1">
      <c r="A8" s="258"/>
      <c r="B8" s="259">
        <v>2018</v>
      </c>
      <c r="C8" s="259">
        <v>2019</v>
      </c>
      <c r="D8" s="259">
        <v>2020</v>
      </c>
      <c r="E8" s="264">
        <v>2021</v>
      </c>
      <c r="F8" s="260">
        <v>2022</v>
      </c>
      <c r="G8" s="263">
        <v>2018</v>
      </c>
      <c r="H8" s="259">
        <v>2019</v>
      </c>
      <c r="I8" s="259">
        <v>2020</v>
      </c>
      <c r="J8" s="264">
        <v>2021</v>
      </c>
      <c r="K8" s="260">
        <v>2022</v>
      </c>
      <c r="L8" s="263">
        <v>2018</v>
      </c>
      <c r="M8" s="259">
        <v>2019</v>
      </c>
      <c r="N8" s="259">
        <v>2020</v>
      </c>
      <c r="O8" s="264">
        <v>2021</v>
      </c>
      <c r="P8" s="260">
        <v>2022</v>
      </c>
      <c r="R8" s="113"/>
    </row>
    <row r="9" spans="1:18" ht="15" customHeight="1">
      <c r="A9" s="10" t="s">
        <v>0</v>
      </c>
      <c r="B9" s="1">
        <v>7</v>
      </c>
      <c r="C9" s="1">
        <v>6.9</v>
      </c>
      <c r="D9" s="1">
        <v>5.5</v>
      </c>
      <c r="E9" s="15">
        <v>5.9</v>
      </c>
      <c r="F9" s="11">
        <v>6.9</v>
      </c>
      <c r="G9" s="10">
        <v>6.4</v>
      </c>
      <c r="H9" s="1">
        <v>6.2</v>
      </c>
      <c r="I9" s="1">
        <v>4.5999999999999996</v>
      </c>
      <c r="J9" s="15">
        <v>5.9</v>
      </c>
      <c r="K9" s="11">
        <v>6.4</v>
      </c>
      <c r="L9" s="10">
        <v>5.2</v>
      </c>
      <c r="M9" s="220">
        <v>5.2</v>
      </c>
      <c r="N9" s="1">
        <v>3.6</v>
      </c>
      <c r="O9" s="15">
        <v>4.7</v>
      </c>
      <c r="P9" s="11">
        <v>5</v>
      </c>
      <c r="R9" s="113"/>
    </row>
    <row r="10" spans="1:18" ht="15" customHeight="1">
      <c r="A10" s="10" t="s">
        <v>1</v>
      </c>
      <c r="B10" s="1">
        <v>4.4000000000000004</v>
      </c>
      <c r="C10" s="1">
        <v>4.5999999999999996</v>
      </c>
      <c r="D10" s="1">
        <v>2.8</v>
      </c>
      <c r="E10" s="15">
        <v>4.0999999999999996</v>
      </c>
      <c r="F10" s="11">
        <v>4.5</v>
      </c>
      <c r="G10" s="10">
        <v>3.8</v>
      </c>
      <c r="H10" s="1">
        <v>3.9</v>
      </c>
      <c r="I10" s="1">
        <v>2.2999999999999998</v>
      </c>
      <c r="J10" s="15">
        <v>3</v>
      </c>
      <c r="K10" s="11">
        <v>3.4</v>
      </c>
      <c r="L10" s="10">
        <v>3</v>
      </c>
      <c r="M10" s="220">
        <v>3</v>
      </c>
      <c r="N10" s="1">
        <v>1.8</v>
      </c>
      <c r="O10" s="15">
        <v>2.2999999999999998</v>
      </c>
      <c r="P10" s="11">
        <v>2.6</v>
      </c>
      <c r="R10" s="113"/>
    </row>
    <row r="11" spans="1:18" ht="15" customHeight="1">
      <c r="A11" s="10" t="s">
        <v>2</v>
      </c>
      <c r="B11" s="1">
        <v>5.7</v>
      </c>
      <c r="C11" s="1">
        <v>5.7</v>
      </c>
      <c r="D11" s="1">
        <v>4.0999999999999996</v>
      </c>
      <c r="E11" s="15">
        <v>5</v>
      </c>
      <c r="F11" s="11">
        <v>5.7</v>
      </c>
      <c r="G11" s="10">
        <v>5</v>
      </c>
      <c r="H11" s="1">
        <v>5</v>
      </c>
      <c r="I11" s="1">
        <v>3.4</v>
      </c>
      <c r="J11" s="15">
        <v>4.4000000000000004</v>
      </c>
      <c r="K11" s="11">
        <v>4.9000000000000004</v>
      </c>
      <c r="L11" s="10">
        <v>4.0999999999999996</v>
      </c>
      <c r="M11" s="1">
        <v>4</v>
      </c>
      <c r="N11" s="1">
        <v>2.7</v>
      </c>
      <c r="O11" s="15">
        <v>3.5</v>
      </c>
      <c r="P11" s="11">
        <v>3.8</v>
      </c>
      <c r="R11" s="113"/>
    </row>
    <row r="12" spans="1:18" ht="15.75" customHeight="1" thickBot="1">
      <c r="A12" s="12" t="s">
        <v>3</v>
      </c>
      <c r="B12" s="13">
        <f>B10-B9</f>
        <v>-2.5999999999999996</v>
      </c>
      <c r="C12" s="13">
        <f t="shared" ref="C12:P12" si="0">C10-C9</f>
        <v>-2.3000000000000007</v>
      </c>
      <c r="D12" s="125">
        <f t="shared" si="0"/>
        <v>-2.7</v>
      </c>
      <c r="E12" s="125">
        <f t="shared" si="0"/>
        <v>-1.8000000000000007</v>
      </c>
      <c r="F12" s="125">
        <f t="shared" si="0"/>
        <v>-2.4000000000000004</v>
      </c>
      <c r="G12" s="13">
        <f>G10-G9</f>
        <v>-2.6000000000000005</v>
      </c>
      <c r="H12" s="13">
        <f t="shared" si="0"/>
        <v>-2.3000000000000003</v>
      </c>
      <c r="I12" s="13">
        <f t="shared" si="0"/>
        <v>-2.2999999999999998</v>
      </c>
      <c r="J12" s="13">
        <f t="shared" si="0"/>
        <v>-2.9000000000000004</v>
      </c>
      <c r="K12" s="14">
        <f>K10-K9</f>
        <v>-3.0000000000000004</v>
      </c>
      <c r="L12" s="13">
        <f>L10-L9</f>
        <v>-2.2000000000000002</v>
      </c>
      <c r="M12" s="13">
        <f t="shared" si="0"/>
        <v>-2.2000000000000002</v>
      </c>
      <c r="N12" s="13">
        <f t="shared" si="0"/>
        <v>-1.8</v>
      </c>
      <c r="O12" s="13">
        <f t="shared" si="0"/>
        <v>-2.4000000000000004</v>
      </c>
      <c r="P12" s="13">
        <f t="shared" si="0"/>
        <v>-2.4</v>
      </c>
      <c r="R12" s="112"/>
    </row>
    <row r="13" spans="1:18">
      <c r="R13" s="113"/>
    </row>
  </sheetData>
  <sheetProtection algorithmName="SHA-512" hashValue="IWEKtht57JEUvZrmeJsdZH3W4H7R6eS6FnGXN+xiaPT636WFvhLoh7Ffrd8aXaW87f9hxaGv3pSQeP7Kd0HxtQ==" saltValue="kEg6wBWY2F7KEYE9F3I0Iw==" spinCount="100000" sheet="1" objects="1" scenarios="1"/>
  <mergeCells count="8">
    <mergeCell ref="B7:F7"/>
    <mergeCell ref="G7:K7"/>
    <mergeCell ref="L7:P7"/>
    <mergeCell ref="A1:P1"/>
    <mergeCell ref="A3:P3"/>
    <mergeCell ref="A4:P4"/>
    <mergeCell ref="A5:P5"/>
    <mergeCell ref="A6:P6"/>
  </mergeCells>
  <pageMargins left="0.7" right="0.7" top="0.75" bottom="0.75" header="0.3" footer="0.3"/>
  <pageSetup paperSize="9" scale="8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47"/>
  <sheetViews>
    <sheetView zoomScaleNormal="100" workbookViewId="0">
      <selection sqref="A1:G1"/>
    </sheetView>
  </sheetViews>
  <sheetFormatPr defaultColWidth="9.140625" defaultRowHeight="15"/>
  <cols>
    <col min="2" max="3" width="9.7109375" customWidth="1"/>
    <col min="4" max="7" width="9.7109375" bestFit="1" customWidth="1"/>
  </cols>
  <sheetData>
    <row r="1" spans="1:7" ht="28.5" customHeight="1">
      <c r="A1" s="756" t="s">
        <v>179</v>
      </c>
      <c r="B1" s="757"/>
      <c r="C1" s="757"/>
      <c r="D1" s="757"/>
      <c r="E1" s="757"/>
      <c r="F1" s="757"/>
      <c r="G1" s="757"/>
    </row>
    <row r="2" spans="1:7" s="55" customFormat="1" ht="13.5" thickBot="1">
      <c r="A2" s="54" t="s">
        <v>134</v>
      </c>
    </row>
    <row r="3" spans="1:7" s="55" customFormat="1" ht="15.75" thickBot="1">
      <c r="A3" s="753" t="s">
        <v>125</v>
      </c>
      <c r="B3" s="754"/>
      <c r="C3" s="754"/>
      <c r="D3" s="754"/>
      <c r="E3" s="754"/>
      <c r="F3" s="754"/>
      <c r="G3" s="755"/>
    </row>
    <row r="4" spans="1:7" s="55" customFormat="1" ht="15.75" customHeight="1" thickBot="1">
      <c r="A4" s="753" t="s">
        <v>147</v>
      </c>
      <c r="B4" s="754"/>
      <c r="C4" s="754"/>
      <c r="D4" s="754"/>
      <c r="E4" s="754"/>
      <c r="F4" s="754"/>
      <c r="G4" s="755"/>
    </row>
    <row r="5" spans="1:7" s="55" customFormat="1" ht="15.75" customHeight="1" thickBot="1">
      <c r="A5" s="753" t="s">
        <v>146</v>
      </c>
      <c r="B5" s="754"/>
      <c r="C5" s="754"/>
      <c r="D5" s="754"/>
      <c r="E5" s="754"/>
      <c r="F5" s="754"/>
      <c r="G5" s="755"/>
    </row>
    <row r="6" spans="1:7" s="55" customFormat="1" ht="15.75" customHeight="1" thickBot="1">
      <c r="A6" s="753" t="s">
        <v>132</v>
      </c>
      <c r="B6" s="754"/>
      <c r="C6" s="754"/>
      <c r="D6" s="754"/>
      <c r="E6" s="754"/>
      <c r="F6" s="754"/>
      <c r="G6" s="755"/>
    </row>
    <row r="7" spans="1:7">
      <c r="A7" s="261"/>
      <c r="B7" s="758" t="s">
        <v>159</v>
      </c>
      <c r="C7" s="759"/>
      <c r="D7" s="761" t="s">
        <v>10</v>
      </c>
      <c r="E7" s="762"/>
      <c r="F7" s="761" t="s">
        <v>11</v>
      </c>
      <c r="G7" s="763"/>
    </row>
    <row r="8" spans="1:7" ht="15" customHeight="1">
      <c r="A8" s="258"/>
      <c r="B8" s="259" t="s">
        <v>135</v>
      </c>
      <c r="C8" s="259" t="s">
        <v>136</v>
      </c>
      <c r="D8" s="263" t="s">
        <v>135</v>
      </c>
      <c r="E8" s="259" t="s">
        <v>136</v>
      </c>
      <c r="F8" s="263" t="s">
        <v>135</v>
      </c>
      <c r="G8" s="260" t="s">
        <v>136</v>
      </c>
    </row>
    <row r="9" spans="1:7" ht="15" customHeight="1">
      <c r="A9" s="10" t="s">
        <v>0</v>
      </c>
      <c r="B9" s="121">
        <v>50.6</v>
      </c>
      <c r="C9" s="1">
        <v>48.9</v>
      </c>
      <c r="D9" s="10">
        <v>51.4</v>
      </c>
      <c r="E9" s="1">
        <v>52</v>
      </c>
      <c r="F9" s="10">
        <v>50.8</v>
      </c>
      <c r="G9" s="11">
        <v>52</v>
      </c>
    </row>
    <row r="10" spans="1:7" ht="15" customHeight="1">
      <c r="A10" s="10" t="s">
        <v>1</v>
      </c>
      <c r="B10" s="121">
        <v>34</v>
      </c>
      <c r="C10" s="1">
        <v>35.200000000000003</v>
      </c>
      <c r="D10" s="10">
        <v>32.6</v>
      </c>
      <c r="E10" s="1">
        <v>35</v>
      </c>
      <c r="F10" s="10">
        <v>34.1</v>
      </c>
      <c r="G10" s="11">
        <v>34.299999999999997</v>
      </c>
    </row>
    <row r="11" spans="1:7" ht="15" customHeight="1">
      <c r="A11" s="10" t="s">
        <v>2</v>
      </c>
      <c r="B11" s="121">
        <v>42.2</v>
      </c>
      <c r="C11" s="1">
        <v>42</v>
      </c>
      <c r="D11" s="10">
        <v>41.9</v>
      </c>
      <c r="E11" s="1">
        <v>43.4</v>
      </c>
      <c r="F11" s="10">
        <v>42.3</v>
      </c>
      <c r="G11" s="11">
        <v>43</v>
      </c>
    </row>
    <row r="12" spans="1:7" ht="15.75" customHeight="1" thickBot="1">
      <c r="A12" s="12" t="s">
        <v>3</v>
      </c>
      <c r="B12" s="13">
        <f t="shared" ref="B12:G12" si="0">B10-B9</f>
        <v>-16.600000000000001</v>
      </c>
      <c r="C12" s="13">
        <f t="shared" si="0"/>
        <v>-13.699999999999996</v>
      </c>
      <c r="D12" s="13">
        <f>D10-D9</f>
        <v>-18.799999999999997</v>
      </c>
      <c r="E12" s="13">
        <f t="shared" si="0"/>
        <v>-17</v>
      </c>
      <c r="F12" s="13">
        <f>F10-F9</f>
        <v>-16.699999999999996</v>
      </c>
      <c r="G12" s="14">
        <f t="shared" si="0"/>
        <v>-17.700000000000003</v>
      </c>
    </row>
    <row r="13" spans="1:7" ht="15.75" customHeight="1" thickBot="1">
      <c r="A13" s="119"/>
      <c r="B13" s="120"/>
      <c r="C13" s="120"/>
      <c r="D13" s="120"/>
      <c r="E13" s="120"/>
      <c r="F13" s="120"/>
      <c r="G13" s="120"/>
    </row>
    <row r="14" spans="1:7" ht="15.75" thickBot="1">
      <c r="A14" s="753" t="s">
        <v>125</v>
      </c>
      <c r="B14" s="754"/>
      <c r="C14" s="754"/>
      <c r="D14" s="754"/>
      <c r="E14" s="754"/>
      <c r="F14" s="754"/>
      <c r="G14" s="755"/>
    </row>
    <row r="15" spans="1:7" ht="15.75" thickBot="1">
      <c r="A15" s="753" t="s">
        <v>143</v>
      </c>
      <c r="B15" s="754"/>
      <c r="C15" s="754"/>
      <c r="D15" s="754"/>
      <c r="E15" s="754"/>
      <c r="F15" s="754"/>
      <c r="G15" s="755"/>
    </row>
    <row r="16" spans="1:7" s="55" customFormat="1" ht="15.75" customHeight="1" thickBot="1">
      <c r="A16" s="753" t="s">
        <v>149</v>
      </c>
      <c r="B16" s="754"/>
      <c r="C16" s="754"/>
      <c r="D16" s="754"/>
      <c r="E16" s="754"/>
      <c r="F16" s="754"/>
      <c r="G16" s="755"/>
    </row>
    <row r="17" spans="1:7" ht="15.75" thickBot="1">
      <c r="A17" s="753" t="s">
        <v>148</v>
      </c>
      <c r="B17" s="754"/>
      <c r="C17" s="754"/>
      <c r="D17" s="754"/>
      <c r="E17" s="754"/>
      <c r="F17" s="754"/>
      <c r="G17" s="755"/>
    </row>
    <row r="18" spans="1:7">
      <c r="A18" s="261"/>
      <c r="B18" s="758" t="s">
        <v>159</v>
      </c>
      <c r="C18" s="759"/>
      <c r="D18" s="761" t="s">
        <v>10</v>
      </c>
      <c r="E18" s="758"/>
      <c r="F18" s="761" t="s">
        <v>11</v>
      </c>
      <c r="G18" s="763"/>
    </row>
    <row r="19" spans="1:7">
      <c r="A19" s="258"/>
      <c r="B19" s="259" t="s">
        <v>135</v>
      </c>
      <c r="C19" s="259" t="s">
        <v>136</v>
      </c>
      <c r="D19" s="263" t="s">
        <v>135</v>
      </c>
      <c r="E19" s="264" t="s">
        <v>136</v>
      </c>
      <c r="F19" s="263" t="s">
        <v>135</v>
      </c>
      <c r="G19" s="260" t="s">
        <v>136</v>
      </c>
    </row>
    <row r="20" spans="1:7">
      <c r="A20" s="10" t="s">
        <v>0</v>
      </c>
      <c r="B20" s="121">
        <v>83</v>
      </c>
      <c r="C20" s="122">
        <v>77.2</v>
      </c>
      <c r="D20" s="10">
        <v>80</v>
      </c>
      <c r="E20" s="15">
        <v>79.400000000000006</v>
      </c>
      <c r="F20" s="10">
        <v>69.099999999999994</v>
      </c>
      <c r="G20" s="11">
        <v>70</v>
      </c>
    </row>
    <row r="21" spans="1:7">
      <c r="A21" s="10" t="s">
        <v>1</v>
      </c>
      <c r="B21" s="121">
        <v>61.7</v>
      </c>
      <c r="C21" s="122">
        <v>68.099999999999994</v>
      </c>
      <c r="D21" s="10">
        <v>59.1</v>
      </c>
      <c r="E21" s="15">
        <v>65.7</v>
      </c>
      <c r="F21" s="10">
        <v>42.4</v>
      </c>
      <c r="G21" s="11">
        <v>46</v>
      </c>
    </row>
    <row r="22" spans="1:7">
      <c r="A22" s="10" t="s">
        <v>2</v>
      </c>
      <c r="B22" s="121">
        <v>72.2</v>
      </c>
      <c r="C22" s="122">
        <v>72.599999999999994</v>
      </c>
      <c r="D22" s="10">
        <v>69.5</v>
      </c>
      <c r="E22" s="15">
        <v>72.5</v>
      </c>
      <c r="F22" s="10">
        <v>55.6</v>
      </c>
      <c r="G22" s="11">
        <v>57.9</v>
      </c>
    </row>
    <row r="23" spans="1:7" ht="15.75" thickBot="1">
      <c r="A23" s="12" t="s">
        <v>3</v>
      </c>
      <c r="B23" s="13">
        <f>B21-B20</f>
        <v>-21.299999999999997</v>
      </c>
      <c r="C23" s="13">
        <f>C21-C20</f>
        <v>-9.1000000000000085</v>
      </c>
      <c r="D23" s="13">
        <f t="shared" ref="D23:G23" si="1">D21-D20</f>
        <v>-20.9</v>
      </c>
      <c r="E23" s="16">
        <f t="shared" si="1"/>
        <v>-13.700000000000003</v>
      </c>
      <c r="F23" s="12">
        <f t="shared" si="1"/>
        <v>-26.699999999999996</v>
      </c>
      <c r="G23" s="14">
        <f t="shared" si="1"/>
        <v>-24</v>
      </c>
    </row>
    <row r="24" spans="1:7" ht="15.75" thickBot="1"/>
    <row r="25" spans="1:7" ht="15.75" thickBot="1">
      <c r="A25" s="753" t="s">
        <v>125</v>
      </c>
      <c r="B25" s="754"/>
      <c r="C25" s="754"/>
      <c r="D25" s="754"/>
      <c r="E25" s="754"/>
      <c r="F25" s="754"/>
      <c r="G25" s="755"/>
    </row>
    <row r="26" spans="1:7" ht="15.75" thickBot="1">
      <c r="A26" s="753" t="s">
        <v>143</v>
      </c>
      <c r="B26" s="754"/>
      <c r="C26" s="754"/>
      <c r="D26" s="754"/>
      <c r="E26" s="754"/>
      <c r="F26" s="754"/>
      <c r="G26" s="755"/>
    </row>
    <row r="27" spans="1:7" s="55" customFormat="1" ht="15.75" customHeight="1" thickBot="1">
      <c r="A27" s="753" t="s">
        <v>149</v>
      </c>
      <c r="B27" s="754"/>
      <c r="C27" s="754"/>
      <c r="D27" s="754"/>
      <c r="E27" s="754"/>
      <c r="F27" s="754"/>
      <c r="G27" s="755"/>
    </row>
    <row r="28" spans="1:7" ht="15.75" thickBot="1">
      <c r="A28" s="753" t="s">
        <v>137</v>
      </c>
      <c r="B28" s="754"/>
      <c r="C28" s="754"/>
      <c r="D28" s="754"/>
      <c r="E28" s="754"/>
      <c r="F28" s="754"/>
      <c r="G28" s="755"/>
    </row>
    <row r="29" spans="1:7">
      <c r="A29" s="261"/>
      <c r="B29" s="758" t="s">
        <v>159</v>
      </c>
      <c r="C29" s="759"/>
      <c r="D29" s="761" t="s">
        <v>10</v>
      </c>
      <c r="E29" s="762"/>
      <c r="F29" s="761" t="s">
        <v>11</v>
      </c>
      <c r="G29" s="762"/>
    </row>
    <row r="30" spans="1:7">
      <c r="A30" s="258"/>
      <c r="B30" s="259" t="s">
        <v>135</v>
      </c>
      <c r="C30" s="259" t="s">
        <v>136</v>
      </c>
      <c r="D30" s="263" t="s">
        <v>135</v>
      </c>
      <c r="E30" s="259" t="s">
        <v>136</v>
      </c>
      <c r="F30" s="263" t="s">
        <v>135</v>
      </c>
      <c r="G30" s="259" t="s">
        <v>136</v>
      </c>
    </row>
    <row r="31" spans="1:7">
      <c r="A31" s="10" t="s">
        <v>0</v>
      </c>
      <c r="B31" s="121">
        <v>27</v>
      </c>
      <c r="C31" s="122">
        <v>24.1</v>
      </c>
      <c r="D31" s="10">
        <v>28.8</v>
      </c>
      <c r="E31" s="1">
        <v>26.2</v>
      </c>
      <c r="F31" s="10">
        <v>21.5</v>
      </c>
      <c r="G31" s="1">
        <v>21.3</v>
      </c>
    </row>
    <row r="32" spans="1:7">
      <c r="A32" s="10" t="s">
        <v>1</v>
      </c>
      <c r="B32" s="121">
        <v>20</v>
      </c>
      <c r="C32" s="122">
        <v>19.100000000000001</v>
      </c>
      <c r="D32" s="10">
        <v>17.7</v>
      </c>
      <c r="E32" s="1">
        <v>18.600000000000001</v>
      </c>
      <c r="F32" s="10">
        <v>12.3</v>
      </c>
      <c r="G32" s="1">
        <v>13.4</v>
      </c>
    </row>
    <row r="33" spans="1:7">
      <c r="A33" s="10" t="s">
        <v>2</v>
      </c>
      <c r="B33" s="121">
        <v>23.4</v>
      </c>
      <c r="C33" s="122">
        <v>21.5</v>
      </c>
      <c r="D33" s="10">
        <v>23.2</v>
      </c>
      <c r="E33" s="1">
        <v>22.4</v>
      </c>
      <c r="F33" s="10">
        <v>16.8</v>
      </c>
      <c r="G33" s="1">
        <v>17.3</v>
      </c>
    </row>
    <row r="34" spans="1:7" ht="15.75" thickBot="1">
      <c r="A34" s="12" t="s">
        <v>3</v>
      </c>
      <c r="B34" s="13">
        <f t="shared" ref="B34:G34" si="2">B32-B31</f>
        <v>-7</v>
      </c>
      <c r="C34" s="13">
        <f t="shared" si="2"/>
        <v>-5</v>
      </c>
      <c r="D34" s="13">
        <f t="shared" si="2"/>
        <v>-11.100000000000001</v>
      </c>
      <c r="E34" s="13">
        <f t="shared" si="2"/>
        <v>-7.5999999999999979</v>
      </c>
      <c r="F34" s="13">
        <f t="shared" si="2"/>
        <v>-9.1999999999999993</v>
      </c>
      <c r="G34" s="13">
        <f t="shared" si="2"/>
        <v>-7.9</v>
      </c>
    </row>
    <row r="35" spans="1:7">
      <c r="A35" s="764" t="s">
        <v>138</v>
      </c>
      <c r="B35" s="764"/>
      <c r="C35" s="764"/>
      <c r="D35" s="764"/>
      <c r="E35" s="764"/>
      <c r="F35" s="764"/>
      <c r="G35" s="764"/>
    </row>
    <row r="36" spans="1:7">
      <c r="A36" s="757"/>
      <c r="B36" s="757"/>
      <c r="C36" s="757"/>
      <c r="D36" s="757"/>
      <c r="E36" s="757"/>
      <c r="F36" s="757"/>
      <c r="G36" s="757"/>
    </row>
    <row r="37" spans="1:7" ht="15.75" thickBot="1">
      <c r="A37" s="118"/>
      <c r="B37" s="118"/>
      <c r="C37" s="118"/>
      <c r="D37" s="118"/>
      <c r="E37" s="118"/>
      <c r="F37" s="118"/>
      <c r="G37" s="118"/>
    </row>
    <row r="38" spans="1:7" ht="15.75" thickBot="1">
      <c r="A38" s="753" t="s">
        <v>125</v>
      </c>
      <c r="B38" s="754"/>
      <c r="C38" s="754"/>
      <c r="D38" s="754"/>
      <c r="E38" s="754"/>
      <c r="F38" s="754"/>
      <c r="G38" s="755"/>
    </row>
    <row r="39" spans="1:7" ht="15.75" thickBot="1">
      <c r="A39" s="753" t="s">
        <v>143</v>
      </c>
      <c r="B39" s="754"/>
      <c r="C39" s="754"/>
      <c r="D39" s="754"/>
      <c r="E39" s="754"/>
      <c r="F39" s="754"/>
      <c r="G39" s="755"/>
    </row>
    <row r="40" spans="1:7" ht="15.75" thickBot="1">
      <c r="A40" s="753" t="s">
        <v>150</v>
      </c>
      <c r="B40" s="754"/>
      <c r="C40" s="754"/>
      <c r="D40" s="754"/>
      <c r="E40" s="754"/>
      <c r="F40" s="754"/>
      <c r="G40" s="755"/>
    </row>
    <row r="41" spans="1:7" ht="15.75" thickBot="1">
      <c r="A41" s="753" t="s">
        <v>139</v>
      </c>
      <c r="B41" s="754"/>
      <c r="C41" s="754"/>
      <c r="D41" s="754"/>
      <c r="E41" s="754"/>
      <c r="F41" s="754"/>
      <c r="G41" s="755"/>
    </row>
    <row r="42" spans="1:7">
      <c r="A42" s="261"/>
      <c r="B42" s="758" t="s">
        <v>159</v>
      </c>
      <c r="C42" s="759"/>
      <c r="D42" s="761" t="s">
        <v>10</v>
      </c>
      <c r="E42" s="762"/>
      <c r="F42" s="761" t="s">
        <v>11</v>
      </c>
      <c r="G42" s="762"/>
    </row>
    <row r="43" spans="1:7">
      <c r="A43" s="258"/>
      <c r="B43" s="259" t="s">
        <v>135</v>
      </c>
      <c r="C43" s="259" t="s">
        <v>136</v>
      </c>
      <c r="D43" s="263" t="s">
        <v>135</v>
      </c>
      <c r="E43" s="259" t="s">
        <v>136</v>
      </c>
      <c r="F43" s="263" t="s">
        <v>135</v>
      </c>
      <c r="G43" s="259" t="s">
        <v>136</v>
      </c>
    </row>
    <row r="44" spans="1:7">
      <c r="A44" s="10" t="s">
        <v>0</v>
      </c>
      <c r="B44" s="121">
        <v>28.5</v>
      </c>
      <c r="C44" s="1">
        <v>27.3</v>
      </c>
      <c r="D44" s="10">
        <v>30.3</v>
      </c>
      <c r="E44" s="1">
        <v>26.3</v>
      </c>
      <c r="F44" s="10">
        <v>29.5</v>
      </c>
      <c r="G44" s="1">
        <v>28.3</v>
      </c>
    </row>
    <row r="45" spans="1:7">
      <c r="A45" s="10" t="s">
        <v>1</v>
      </c>
      <c r="B45" s="121">
        <v>25</v>
      </c>
      <c r="C45" s="1">
        <v>24.9</v>
      </c>
      <c r="D45" s="10">
        <v>23.1</v>
      </c>
      <c r="E45" s="1">
        <v>22</v>
      </c>
      <c r="F45" s="10">
        <v>21.1</v>
      </c>
      <c r="G45" s="1">
        <v>20.7</v>
      </c>
    </row>
    <row r="46" spans="1:7">
      <c r="A46" s="10" t="s">
        <v>2</v>
      </c>
      <c r="B46" s="121">
        <v>73.3</v>
      </c>
      <c r="C46" s="1">
        <v>26.1</v>
      </c>
      <c r="D46" s="10">
        <v>26.7</v>
      </c>
      <c r="E46" s="1">
        <v>24.1</v>
      </c>
      <c r="F46" s="10">
        <v>25.3</v>
      </c>
      <c r="G46" s="1">
        <v>24.2</v>
      </c>
    </row>
    <row r="47" spans="1:7" ht="15.75" thickBot="1">
      <c r="A47" s="12" t="s">
        <v>3</v>
      </c>
      <c r="B47" s="13">
        <f>B45-B44</f>
        <v>-3.5</v>
      </c>
      <c r="C47" s="13">
        <f>C45-C44</f>
        <v>-2.4000000000000021</v>
      </c>
      <c r="D47" s="13">
        <f>D45-D44</f>
        <v>-7.1999999999999993</v>
      </c>
      <c r="E47" s="13">
        <f t="shared" ref="E47" si="3">E45-E44</f>
        <v>-4.3000000000000007</v>
      </c>
      <c r="F47" s="13">
        <f>F45-F44</f>
        <v>-8.3999999999999986</v>
      </c>
      <c r="G47" s="13">
        <f t="shared" ref="G47" si="4">G45-G44</f>
        <v>-7.6000000000000014</v>
      </c>
    </row>
  </sheetData>
  <sheetProtection algorithmName="SHA-512" hashValue="AD84PbFA2F1NSXDwuWk+3L68EFXcXnx4sAQ5QHP/Wp2Ks77ae1p/cNIbykaiiBhNJ4te7+Sz4HSbpvTLfiM0nA==" saltValue="DwJVuJJzsBTyDO5MKJA4Xw==" spinCount="100000" sheet="1" objects="1" scenarios="1"/>
  <mergeCells count="30">
    <mergeCell ref="B7:C7"/>
    <mergeCell ref="D7:E7"/>
    <mergeCell ref="F7:G7"/>
    <mergeCell ref="A1:G1"/>
    <mergeCell ref="A3:G3"/>
    <mergeCell ref="A4:G4"/>
    <mergeCell ref="A5:G5"/>
    <mergeCell ref="A6:G6"/>
    <mergeCell ref="A14:G14"/>
    <mergeCell ref="A15:G15"/>
    <mergeCell ref="A16:G16"/>
    <mergeCell ref="A17:G17"/>
    <mergeCell ref="B18:C18"/>
    <mergeCell ref="D18:E18"/>
    <mergeCell ref="F18:G18"/>
    <mergeCell ref="B42:C42"/>
    <mergeCell ref="D42:E42"/>
    <mergeCell ref="F42:G42"/>
    <mergeCell ref="A25:G25"/>
    <mergeCell ref="A26:G26"/>
    <mergeCell ref="A27:G27"/>
    <mergeCell ref="A28:G28"/>
    <mergeCell ref="B29:C29"/>
    <mergeCell ref="D29:E29"/>
    <mergeCell ref="F29:G29"/>
    <mergeCell ref="A35:G36"/>
    <mergeCell ref="A38:G38"/>
    <mergeCell ref="A39:G39"/>
    <mergeCell ref="A40:G40"/>
    <mergeCell ref="A41:G4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47"/>
  <sheetViews>
    <sheetView zoomScaleNormal="100" workbookViewId="0">
      <selection sqref="A1:E1"/>
    </sheetView>
  </sheetViews>
  <sheetFormatPr defaultColWidth="9.140625" defaultRowHeight="15"/>
  <cols>
    <col min="1" max="5" width="15.7109375" customWidth="1"/>
  </cols>
  <sheetData>
    <row r="1" spans="1:7" ht="28.5" customHeight="1">
      <c r="A1" s="756" t="s">
        <v>180</v>
      </c>
      <c r="B1" s="757"/>
      <c r="C1" s="757"/>
      <c r="D1" s="757"/>
      <c r="E1" s="757"/>
    </row>
    <row r="2" spans="1:7" s="55" customFormat="1" ht="13.5" thickBot="1">
      <c r="A2" s="54" t="s">
        <v>134</v>
      </c>
    </row>
    <row r="3" spans="1:7" s="55" customFormat="1" ht="15.75" thickBot="1">
      <c r="A3" s="753" t="s">
        <v>125</v>
      </c>
      <c r="B3" s="754"/>
      <c r="C3" s="754"/>
      <c r="D3" s="754"/>
      <c r="E3" s="755"/>
    </row>
    <row r="4" spans="1:7" s="55" customFormat="1" ht="15.75" customHeight="1" thickBot="1">
      <c r="A4" s="753" t="s">
        <v>147</v>
      </c>
      <c r="B4" s="754"/>
      <c r="C4" s="754"/>
      <c r="D4" s="754"/>
      <c r="E4" s="755"/>
    </row>
    <row r="5" spans="1:7" s="55" customFormat="1" ht="15.75" customHeight="1" thickBot="1">
      <c r="A5" s="753" t="s">
        <v>146</v>
      </c>
      <c r="B5" s="754"/>
      <c r="C5" s="754"/>
      <c r="D5" s="754"/>
      <c r="E5" s="755"/>
    </row>
    <row r="6" spans="1:7" s="55" customFormat="1" ht="15.75" customHeight="1" thickBot="1">
      <c r="A6" s="753" t="s">
        <v>132</v>
      </c>
      <c r="B6" s="754"/>
      <c r="C6" s="754"/>
      <c r="D6" s="754"/>
      <c r="E6" s="755"/>
    </row>
    <row r="7" spans="1:7">
      <c r="A7" s="261"/>
      <c r="B7" s="298" t="s">
        <v>9</v>
      </c>
      <c r="C7" s="299" t="s">
        <v>159</v>
      </c>
      <c r="D7" s="299" t="s">
        <v>10</v>
      </c>
      <c r="E7" s="282" t="s">
        <v>11</v>
      </c>
    </row>
    <row r="8" spans="1:7" ht="15" customHeight="1">
      <c r="A8" s="258"/>
      <c r="B8" s="264" t="s">
        <v>135</v>
      </c>
      <c r="C8" s="263" t="s">
        <v>135</v>
      </c>
      <c r="D8" s="263" t="s">
        <v>135</v>
      </c>
      <c r="E8" s="283" t="s">
        <v>135</v>
      </c>
      <c r="G8" s="112"/>
    </row>
    <row r="9" spans="1:7" ht="15" customHeight="1">
      <c r="A9" s="10" t="s">
        <v>0</v>
      </c>
      <c r="B9" s="15">
        <v>50.1</v>
      </c>
      <c r="C9" s="10">
        <v>50.6</v>
      </c>
      <c r="D9" s="10">
        <v>51.4</v>
      </c>
      <c r="E9" s="127">
        <v>50.8</v>
      </c>
      <c r="G9" s="112"/>
    </row>
    <row r="10" spans="1:7" ht="15" customHeight="1">
      <c r="A10" s="10" t="s">
        <v>1</v>
      </c>
      <c r="B10" s="15">
        <v>34.700000000000003</v>
      </c>
      <c r="C10" s="10">
        <v>34</v>
      </c>
      <c r="D10" s="10">
        <v>32.6</v>
      </c>
      <c r="E10" s="127">
        <v>34.1</v>
      </c>
      <c r="G10" s="112"/>
    </row>
    <row r="11" spans="1:7" ht="15" customHeight="1">
      <c r="A11" s="10" t="s">
        <v>2</v>
      </c>
      <c r="B11" s="15">
        <v>42.33</v>
      </c>
      <c r="C11" s="10">
        <v>42.2</v>
      </c>
      <c r="D11" s="10">
        <v>41.9</v>
      </c>
      <c r="E11" s="127">
        <v>42.3</v>
      </c>
      <c r="G11" s="112"/>
    </row>
    <row r="12" spans="1:7" ht="15.75" customHeight="1" thickBot="1">
      <c r="A12" s="12" t="s">
        <v>3</v>
      </c>
      <c r="B12" s="16">
        <f>B10-B9</f>
        <v>-15.399999999999999</v>
      </c>
      <c r="C12" s="10">
        <f t="shared" ref="C12" si="0">C10-C9</f>
        <v>-16.600000000000001</v>
      </c>
      <c r="D12" s="13">
        <f>D10-D9</f>
        <v>-18.799999999999997</v>
      </c>
      <c r="E12" s="14">
        <f>E10-E9</f>
        <v>-16.699999999999996</v>
      </c>
      <c r="G12" s="112"/>
    </row>
    <row r="13" spans="1:7" ht="15.75" customHeight="1" thickBot="1">
      <c r="A13" s="119"/>
      <c r="B13" s="120"/>
      <c r="C13" s="120"/>
      <c r="D13" s="120"/>
      <c r="E13" s="120"/>
      <c r="G13" s="112"/>
    </row>
    <row r="14" spans="1:7" ht="15.75" thickBot="1">
      <c r="A14" s="753" t="s">
        <v>125</v>
      </c>
      <c r="B14" s="754"/>
      <c r="C14" s="754"/>
      <c r="D14" s="754"/>
      <c r="E14" s="755"/>
    </row>
    <row r="15" spans="1:7" ht="15.75" thickBot="1">
      <c r="A15" s="753" t="s">
        <v>143</v>
      </c>
      <c r="B15" s="754"/>
      <c r="C15" s="754"/>
      <c r="D15" s="754"/>
      <c r="E15" s="755"/>
    </row>
    <row r="16" spans="1:7" s="55" customFormat="1" ht="15.75" customHeight="1" thickBot="1">
      <c r="A16" s="753" t="s">
        <v>149</v>
      </c>
      <c r="B16" s="754"/>
      <c r="C16" s="754"/>
      <c r="D16" s="754"/>
      <c r="E16" s="755"/>
    </row>
    <row r="17" spans="1:7" ht="15.75" thickBot="1">
      <c r="A17" s="753" t="s">
        <v>148</v>
      </c>
      <c r="B17" s="754"/>
      <c r="C17" s="754"/>
      <c r="D17" s="754"/>
      <c r="E17" s="755"/>
    </row>
    <row r="18" spans="1:7">
      <c r="A18" s="261"/>
      <c r="B18" s="298" t="s">
        <v>9</v>
      </c>
      <c r="C18" s="299" t="s">
        <v>159</v>
      </c>
      <c r="D18" s="299" t="s">
        <v>10</v>
      </c>
      <c r="E18" s="282" t="s">
        <v>11</v>
      </c>
    </row>
    <row r="19" spans="1:7">
      <c r="A19" s="258"/>
      <c r="B19" s="264" t="s">
        <v>135</v>
      </c>
      <c r="C19" s="263" t="s">
        <v>135</v>
      </c>
      <c r="D19" s="263" t="s">
        <v>135</v>
      </c>
      <c r="E19" s="283" t="s">
        <v>135</v>
      </c>
      <c r="G19" s="113"/>
    </row>
    <row r="20" spans="1:7">
      <c r="A20" s="10" t="s">
        <v>0</v>
      </c>
      <c r="B20" s="15">
        <v>85.6</v>
      </c>
      <c r="C20" s="10">
        <v>83</v>
      </c>
      <c r="D20" s="10">
        <v>80</v>
      </c>
      <c r="E20" s="127">
        <v>69.099999999999994</v>
      </c>
      <c r="G20" s="113"/>
    </row>
    <row r="21" spans="1:7">
      <c r="A21" s="10" t="s">
        <v>1</v>
      </c>
      <c r="B21" s="15">
        <v>61.6</v>
      </c>
      <c r="C21" s="10">
        <v>61.7</v>
      </c>
      <c r="D21" s="10">
        <v>59.1</v>
      </c>
      <c r="E21" s="127">
        <v>42.4</v>
      </c>
      <c r="G21" s="113"/>
    </row>
    <row r="22" spans="1:7">
      <c r="A22" s="10" t="s">
        <v>2</v>
      </c>
      <c r="B22" s="15">
        <v>73.5</v>
      </c>
      <c r="C22" s="10">
        <v>72.2</v>
      </c>
      <c r="D22" s="10">
        <v>69.5</v>
      </c>
      <c r="E22" s="127">
        <v>55.6</v>
      </c>
      <c r="G22" s="113"/>
    </row>
    <row r="23" spans="1:7" ht="15.75" thickBot="1">
      <c r="A23" s="12" t="s">
        <v>3</v>
      </c>
      <c r="B23" s="16">
        <f t="shared" ref="B23:E23" si="1">B21-B20</f>
        <v>-23.999999999999993</v>
      </c>
      <c r="C23" s="159">
        <f>C21-C20</f>
        <v>-21.299999999999997</v>
      </c>
      <c r="D23" s="159">
        <f t="shared" si="1"/>
        <v>-20.9</v>
      </c>
      <c r="E23" s="159">
        <f t="shared" si="1"/>
        <v>-26.699999999999996</v>
      </c>
      <c r="G23" s="113"/>
    </row>
    <row r="24" spans="1:7" ht="15.75" thickBot="1"/>
    <row r="25" spans="1:7" ht="15.75" thickBot="1">
      <c r="A25" s="753" t="s">
        <v>125</v>
      </c>
      <c r="B25" s="754"/>
      <c r="C25" s="754"/>
      <c r="D25" s="754"/>
      <c r="E25" s="755"/>
    </row>
    <row r="26" spans="1:7" ht="15.75" thickBot="1">
      <c r="A26" s="753" t="s">
        <v>143</v>
      </c>
      <c r="B26" s="754"/>
      <c r="C26" s="754"/>
      <c r="D26" s="754"/>
      <c r="E26" s="755"/>
    </row>
    <row r="27" spans="1:7" s="55" customFormat="1" ht="15.75" customHeight="1" thickBot="1">
      <c r="A27" s="753" t="s">
        <v>149</v>
      </c>
      <c r="B27" s="754"/>
      <c r="C27" s="754"/>
      <c r="D27" s="754"/>
      <c r="E27" s="755"/>
    </row>
    <row r="28" spans="1:7" ht="15.75" thickBot="1">
      <c r="A28" s="753" t="s">
        <v>137</v>
      </c>
      <c r="B28" s="754"/>
      <c r="C28" s="754"/>
      <c r="D28" s="754"/>
      <c r="E28" s="755"/>
    </row>
    <row r="29" spans="1:7">
      <c r="A29" s="261"/>
      <c r="B29" s="298" t="s">
        <v>9</v>
      </c>
      <c r="C29" s="282" t="s">
        <v>159</v>
      </c>
      <c r="D29" s="302" t="s">
        <v>10</v>
      </c>
      <c r="E29" s="282" t="s">
        <v>11</v>
      </c>
    </row>
    <row r="30" spans="1:7">
      <c r="A30" s="258"/>
      <c r="B30" s="264" t="s">
        <v>135</v>
      </c>
      <c r="C30" s="283" t="s">
        <v>135</v>
      </c>
      <c r="D30" s="271" t="s">
        <v>135</v>
      </c>
      <c r="E30" s="283" t="s">
        <v>135</v>
      </c>
      <c r="G30" s="113"/>
    </row>
    <row r="31" spans="1:7">
      <c r="A31" s="10" t="s">
        <v>0</v>
      </c>
      <c r="B31" s="15">
        <v>25.7</v>
      </c>
      <c r="C31" s="127">
        <v>27</v>
      </c>
      <c r="D31" s="121">
        <v>28.8</v>
      </c>
      <c r="E31" s="127">
        <v>21.5</v>
      </c>
      <c r="G31" s="113"/>
    </row>
    <row r="32" spans="1:7">
      <c r="A32" s="10" t="s">
        <v>1</v>
      </c>
      <c r="B32" s="15">
        <v>18.100000000000001</v>
      </c>
      <c r="C32" s="127">
        <v>20</v>
      </c>
      <c r="D32" s="121">
        <v>17.7</v>
      </c>
      <c r="E32" s="127">
        <v>12.3</v>
      </c>
      <c r="G32" s="113"/>
    </row>
    <row r="33" spans="1:7">
      <c r="A33" s="10" t="s">
        <v>2</v>
      </c>
      <c r="B33" s="15">
        <v>21.9</v>
      </c>
      <c r="C33" s="127">
        <v>23.4</v>
      </c>
      <c r="D33" s="121">
        <v>23.2</v>
      </c>
      <c r="E33" s="127">
        <v>16.8</v>
      </c>
      <c r="G33" s="113"/>
    </row>
    <row r="34" spans="1:7" ht="15.75" thickBot="1">
      <c r="A34" s="12" t="s">
        <v>3</v>
      </c>
      <c r="B34" s="16">
        <f t="shared" ref="B34:E34" si="2">B32-B31</f>
        <v>-7.5999999999999979</v>
      </c>
      <c r="C34" s="159">
        <f t="shared" si="2"/>
        <v>-7</v>
      </c>
      <c r="D34" s="158">
        <f t="shared" si="2"/>
        <v>-11.100000000000001</v>
      </c>
      <c r="E34" s="14">
        <f t="shared" si="2"/>
        <v>-9.1999999999999993</v>
      </c>
      <c r="G34" s="113"/>
    </row>
    <row r="35" spans="1:7">
      <c r="A35" s="764" t="s">
        <v>138</v>
      </c>
      <c r="B35" s="764"/>
      <c r="C35" s="764"/>
      <c r="D35" s="764"/>
      <c r="E35" s="764"/>
      <c r="G35" s="113"/>
    </row>
    <row r="36" spans="1:7">
      <c r="A36" s="757"/>
      <c r="B36" s="757"/>
      <c r="C36" s="757"/>
      <c r="D36" s="757"/>
      <c r="E36" s="757"/>
    </row>
    <row r="37" spans="1:7" ht="15.75" thickBot="1">
      <c r="A37" s="118"/>
      <c r="B37" s="118"/>
      <c r="C37" s="118"/>
      <c r="D37" s="118"/>
      <c r="E37" s="118"/>
    </row>
    <row r="38" spans="1:7" ht="15.75" thickBot="1">
      <c r="A38" s="753" t="s">
        <v>125</v>
      </c>
      <c r="B38" s="754"/>
      <c r="C38" s="754"/>
      <c r="D38" s="754"/>
      <c r="E38" s="755"/>
    </row>
    <row r="39" spans="1:7" ht="15.75" thickBot="1">
      <c r="A39" s="753" t="s">
        <v>143</v>
      </c>
      <c r="B39" s="754"/>
      <c r="C39" s="754"/>
      <c r="D39" s="754"/>
      <c r="E39" s="755"/>
    </row>
    <row r="40" spans="1:7" ht="15.75" thickBot="1">
      <c r="A40" s="753" t="s">
        <v>150</v>
      </c>
      <c r="B40" s="754"/>
      <c r="C40" s="754"/>
      <c r="D40" s="754"/>
      <c r="E40" s="755"/>
    </row>
    <row r="41" spans="1:7" ht="15.75" thickBot="1">
      <c r="A41" s="753" t="s">
        <v>139</v>
      </c>
      <c r="B41" s="754"/>
      <c r="C41" s="754"/>
      <c r="D41" s="754"/>
      <c r="E41" s="755"/>
    </row>
    <row r="42" spans="1:7">
      <c r="A42" s="261"/>
      <c r="B42" s="298" t="s">
        <v>9</v>
      </c>
      <c r="C42" s="282" t="s">
        <v>159</v>
      </c>
      <c r="D42" s="302" t="s">
        <v>10</v>
      </c>
      <c r="E42" s="282" t="s">
        <v>11</v>
      </c>
    </row>
    <row r="43" spans="1:7">
      <c r="A43" s="258"/>
      <c r="B43" s="264" t="s">
        <v>135</v>
      </c>
      <c r="C43" s="283" t="s">
        <v>135</v>
      </c>
      <c r="D43" s="271" t="s">
        <v>135</v>
      </c>
      <c r="E43" s="283" t="s">
        <v>135</v>
      </c>
    </row>
    <row r="44" spans="1:7">
      <c r="A44" s="10" t="s">
        <v>0</v>
      </c>
      <c r="B44" s="15">
        <v>27.9</v>
      </c>
      <c r="C44" s="127">
        <v>28.5</v>
      </c>
      <c r="D44" s="121">
        <v>30.3</v>
      </c>
      <c r="E44" s="127">
        <v>29.5</v>
      </c>
    </row>
    <row r="45" spans="1:7">
      <c r="A45" s="10" t="s">
        <v>1</v>
      </c>
      <c r="B45" s="15">
        <v>23.8</v>
      </c>
      <c r="C45" s="127">
        <v>25</v>
      </c>
      <c r="D45" s="121">
        <v>23.1</v>
      </c>
      <c r="E45" s="127">
        <v>21.1</v>
      </c>
    </row>
    <row r="46" spans="1:7">
      <c r="A46" s="10" t="s">
        <v>2</v>
      </c>
      <c r="B46" s="15">
        <v>25.8</v>
      </c>
      <c r="C46" s="127">
        <v>73.3</v>
      </c>
      <c r="D46" s="121">
        <v>26.7</v>
      </c>
      <c r="E46" s="127">
        <v>25.3</v>
      </c>
    </row>
    <row r="47" spans="1:7" ht="15.75" thickBot="1">
      <c r="A47" s="12" t="s">
        <v>3</v>
      </c>
      <c r="B47" s="16">
        <f>B45-B44</f>
        <v>-4.0999999999999979</v>
      </c>
      <c r="C47" s="159">
        <f>C45-C44</f>
        <v>-3.5</v>
      </c>
      <c r="D47" s="158">
        <f>D45-D44</f>
        <v>-7.1999999999999993</v>
      </c>
      <c r="E47" s="14">
        <f>E45-E44</f>
        <v>-8.3999999999999986</v>
      </c>
    </row>
  </sheetData>
  <sheetProtection algorithmName="SHA-512" hashValue="NsBajZJCTutmJKobvadsVQ0nvBig5scSihgo2875rs196ZeKVBQNbxXirxkpr+D1HYypQzWQiDCSulLAmEEIBQ==" saltValue="Ez8LUUvDJKRRMdOOgv0n7w==" spinCount="100000" sheet="1" objects="1" scenarios="1"/>
  <mergeCells count="18">
    <mergeCell ref="A1:E1"/>
    <mergeCell ref="A3:E3"/>
    <mergeCell ref="A4:E4"/>
    <mergeCell ref="A5:E5"/>
    <mergeCell ref="A6:E6"/>
    <mergeCell ref="A41:E41"/>
    <mergeCell ref="A25:E25"/>
    <mergeCell ref="A26:E26"/>
    <mergeCell ref="A28:E28"/>
    <mergeCell ref="A27:E27"/>
    <mergeCell ref="A14:E14"/>
    <mergeCell ref="A15:E15"/>
    <mergeCell ref="A17:E17"/>
    <mergeCell ref="A16:E16"/>
    <mergeCell ref="A40:E40"/>
    <mergeCell ref="A35:E36"/>
    <mergeCell ref="A38:E38"/>
    <mergeCell ref="A39:E3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56"/>
  <sheetViews>
    <sheetView zoomScaleNormal="100" workbookViewId="0">
      <selection sqref="A1:G1"/>
    </sheetView>
  </sheetViews>
  <sheetFormatPr defaultColWidth="9.140625" defaultRowHeight="15"/>
  <cols>
    <col min="2" max="3" width="9.7109375" customWidth="1"/>
    <col min="4" max="7" width="9.7109375" bestFit="1" customWidth="1"/>
  </cols>
  <sheetData>
    <row r="1" spans="1:7" ht="28.5" customHeight="1">
      <c r="A1" s="756" t="s">
        <v>179</v>
      </c>
      <c r="B1" s="757"/>
      <c r="C1" s="757"/>
      <c r="D1" s="757"/>
      <c r="E1" s="757"/>
      <c r="F1" s="757"/>
      <c r="G1" s="757"/>
    </row>
    <row r="2" spans="1:7" s="55" customFormat="1" ht="13.5" thickBot="1">
      <c r="A2" s="54" t="s">
        <v>134</v>
      </c>
    </row>
    <row r="3" spans="1:7" s="55" customFormat="1" ht="15.75" thickBot="1">
      <c r="A3" s="753" t="s">
        <v>125</v>
      </c>
      <c r="B3" s="754"/>
      <c r="C3" s="754"/>
      <c r="D3" s="754"/>
      <c r="E3" s="754"/>
      <c r="F3" s="754"/>
      <c r="G3" s="755"/>
    </row>
    <row r="4" spans="1:7" s="55" customFormat="1" ht="15.75" customHeight="1" thickBot="1">
      <c r="A4" s="753" t="s">
        <v>147</v>
      </c>
      <c r="B4" s="754"/>
      <c r="C4" s="754"/>
      <c r="D4" s="754"/>
      <c r="E4" s="754"/>
      <c r="F4" s="754"/>
      <c r="G4" s="755"/>
    </row>
    <row r="5" spans="1:7" s="55" customFormat="1" ht="15.75" customHeight="1" thickBot="1">
      <c r="A5" s="753" t="s">
        <v>151</v>
      </c>
      <c r="B5" s="754"/>
      <c r="C5" s="754"/>
      <c r="D5" s="754"/>
      <c r="E5" s="754"/>
      <c r="F5" s="754"/>
      <c r="G5" s="755"/>
    </row>
    <row r="6" spans="1:7" s="55" customFormat="1" ht="15.75" customHeight="1" thickBot="1">
      <c r="A6" s="753" t="s">
        <v>157</v>
      </c>
      <c r="B6" s="754"/>
      <c r="C6" s="754"/>
      <c r="D6" s="754"/>
      <c r="E6" s="754"/>
      <c r="F6" s="754"/>
      <c r="G6" s="755"/>
    </row>
    <row r="7" spans="1:7">
      <c r="A7" s="9"/>
      <c r="B7" s="765" t="s">
        <v>159</v>
      </c>
      <c r="C7" s="766"/>
      <c r="D7" s="767" t="s">
        <v>10</v>
      </c>
      <c r="E7" s="768"/>
      <c r="F7" s="767" t="s">
        <v>11</v>
      </c>
      <c r="G7" s="768"/>
    </row>
    <row r="8" spans="1:7" ht="15" customHeight="1">
      <c r="A8" s="10"/>
      <c r="B8" s="110" t="s">
        <v>135</v>
      </c>
      <c r="C8" s="160" t="s">
        <v>136</v>
      </c>
      <c r="D8" s="111" t="s">
        <v>135</v>
      </c>
      <c r="E8" s="146" t="s">
        <v>136</v>
      </c>
      <c r="F8" s="111" t="s">
        <v>135</v>
      </c>
      <c r="G8" s="146" t="s">
        <v>136</v>
      </c>
    </row>
    <row r="9" spans="1:7" ht="15" customHeight="1">
      <c r="A9" s="10" t="s">
        <v>0</v>
      </c>
      <c r="B9" s="121">
        <v>6.7</v>
      </c>
      <c r="C9" s="15">
        <v>4.5999999999999996</v>
      </c>
      <c r="D9" s="10">
        <v>5.0999999999999996</v>
      </c>
      <c r="E9" s="11">
        <v>5.0999999999999996</v>
      </c>
      <c r="F9" s="10">
        <v>4.5</v>
      </c>
      <c r="G9" s="11">
        <v>4.5</v>
      </c>
    </row>
    <row r="10" spans="1:7" ht="15" customHeight="1">
      <c r="A10" s="10" t="s">
        <v>1</v>
      </c>
      <c r="B10" s="121">
        <v>9.5</v>
      </c>
      <c r="C10" s="15">
        <v>11.7</v>
      </c>
      <c r="D10" s="10">
        <v>9.5</v>
      </c>
      <c r="E10" s="11">
        <v>10.7</v>
      </c>
      <c r="F10" s="10">
        <v>7.3</v>
      </c>
      <c r="G10" s="11">
        <v>8.1999999999999993</v>
      </c>
    </row>
    <row r="11" spans="1:7" ht="15" customHeight="1">
      <c r="A11" s="10" t="s">
        <v>2</v>
      </c>
      <c r="B11" s="121">
        <v>8.1</v>
      </c>
      <c r="C11" s="15">
        <v>8.1999999999999993</v>
      </c>
      <c r="D11" s="10">
        <v>7.3</v>
      </c>
      <c r="E11" s="11">
        <v>7.9</v>
      </c>
      <c r="F11" s="10">
        <v>6</v>
      </c>
      <c r="G11" s="11">
        <v>6.4</v>
      </c>
    </row>
    <row r="12" spans="1:7" ht="15.75" customHeight="1" thickBot="1">
      <c r="A12" s="12" t="s">
        <v>3</v>
      </c>
      <c r="B12" s="13">
        <f>B10-B9</f>
        <v>2.8</v>
      </c>
      <c r="C12" s="16">
        <f>C10-C9</f>
        <v>7.1</v>
      </c>
      <c r="D12" s="12">
        <f>D10-D9</f>
        <v>4.4000000000000004</v>
      </c>
      <c r="E12" s="14">
        <f t="shared" ref="E12:G12" si="0">E10-E9</f>
        <v>5.6</v>
      </c>
      <c r="F12" s="12">
        <f>F10-F9</f>
        <v>2.8</v>
      </c>
      <c r="G12" s="14">
        <f t="shared" si="0"/>
        <v>3.6999999999999993</v>
      </c>
    </row>
    <row r="13" spans="1:7" ht="15.75" customHeight="1" thickBot="1">
      <c r="A13" s="119"/>
      <c r="B13" s="120"/>
      <c r="C13" s="120"/>
      <c r="D13" s="120"/>
      <c r="E13" s="120"/>
      <c r="F13" s="120"/>
      <c r="G13" s="120"/>
    </row>
    <row r="14" spans="1:7" ht="15.75" thickBot="1">
      <c r="A14" s="753" t="s">
        <v>125</v>
      </c>
      <c r="B14" s="754"/>
      <c r="C14" s="754"/>
      <c r="D14" s="754"/>
      <c r="E14" s="754"/>
      <c r="F14" s="754"/>
      <c r="G14" s="755"/>
    </row>
    <row r="15" spans="1:7" s="55" customFormat="1" ht="15.75" customHeight="1" thickBot="1">
      <c r="A15" s="753" t="s">
        <v>147</v>
      </c>
      <c r="B15" s="754"/>
      <c r="C15" s="754"/>
      <c r="D15" s="754"/>
      <c r="E15" s="754"/>
      <c r="F15" s="754"/>
      <c r="G15" s="755"/>
    </row>
    <row r="16" spans="1:7" s="55" customFormat="1" ht="15.75" customHeight="1" thickBot="1">
      <c r="A16" s="753" t="s">
        <v>151</v>
      </c>
      <c r="B16" s="754"/>
      <c r="C16" s="754"/>
      <c r="D16" s="754"/>
      <c r="E16" s="754"/>
      <c r="F16" s="754"/>
      <c r="G16" s="755"/>
    </row>
    <row r="17" spans="1:7" ht="15.75" thickBot="1">
      <c r="A17" s="753" t="s">
        <v>152</v>
      </c>
      <c r="B17" s="754"/>
      <c r="C17" s="754"/>
      <c r="D17" s="754"/>
      <c r="E17" s="754"/>
      <c r="F17" s="754"/>
      <c r="G17" s="755"/>
    </row>
    <row r="18" spans="1:7">
      <c r="A18" s="9"/>
      <c r="B18" s="765" t="s">
        <v>159</v>
      </c>
      <c r="C18" s="766"/>
      <c r="D18" s="767" t="s">
        <v>10</v>
      </c>
      <c r="E18" s="768"/>
      <c r="F18" s="769" t="s">
        <v>11</v>
      </c>
      <c r="G18" s="770"/>
    </row>
    <row r="19" spans="1:7">
      <c r="A19" s="10"/>
      <c r="B19" s="110" t="s">
        <v>135</v>
      </c>
      <c r="C19" s="160" t="s">
        <v>136</v>
      </c>
      <c r="D19" s="111" t="s">
        <v>135</v>
      </c>
      <c r="E19" s="146" t="s">
        <v>136</v>
      </c>
      <c r="F19" s="157" t="s">
        <v>135</v>
      </c>
      <c r="G19" s="110" t="s">
        <v>136</v>
      </c>
    </row>
    <row r="20" spans="1:7">
      <c r="A20" s="10" t="s">
        <v>0</v>
      </c>
      <c r="B20" s="121">
        <v>72.900000000000006</v>
      </c>
      <c r="C20" s="161">
        <v>78.599999999999994</v>
      </c>
      <c r="D20" s="10">
        <v>75.599999999999994</v>
      </c>
      <c r="E20" s="11">
        <v>79</v>
      </c>
      <c r="F20" s="121">
        <v>74.099999999999994</v>
      </c>
      <c r="G20" s="1">
        <v>78.2</v>
      </c>
    </row>
    <row r="21" spans="1:7">
      <c r="A21" s="10" t="s">
        <v>1</v>
      </c>
      <c r="B21" s="121">
        <v>65.599999999999994</v>
      </c>
      <c r="C21" s="161">
        <v>71</v>
      </c>
      <c r="D21" s="10">
        <v>67</v>
      </c>
      <c r="E21" s="11">
        <v>70.3</v>
      </c>
      <c r="F21" s="121">
        <v>67.7</v>
      </c>
      <c r="G21" s="1">
        <v>71.400000000000006</v>
      </c>
    </row>
    <row r="22" spans="1:7">
      <c r="A22" s="10" t="s">
        <v>2</v>
      </c>
      <c r="B22" s="121">
        <v>69.2</v>
      </c>
      <c r="C22" s="161">
        <v>74.8</v>
      </c>
      <c r="D22" s="10">
        <v>71.3</v>
      </c>
      <c r="E22" s="11">
        <v>74.7</v>
      </c>
      <c r="F22" s="121">
        <v>70.900000000000006</v>
      </c>
      <c r="G22" s="1">
        <v>74.8</v>
      </c>
    </row>
    <row r="23" spans="1:7" ht="15.75" thickBot="1">
      <c r="A23" s="12" t="s">
        <v>3</v>
      </c>
      <c r="B23" s="13">
        <f>B21-B20</f>
        <v>-7.3000000000000114</v>
      </c>
      <c r="C23" s="16">
        <f>C21-C20</f>
        <v>-7.5999999999999943</v>
      </c>
      <c r="D23" s="12">
        <f t="shared" ref="D23:G23" si="1">D21-D20</f>
        <v>-8.5999999999999943</v>
      </c>
      <c r="E23" s="14">
        <f t="shared" si="1"/>
        <v>-8.7000000000000028</v>
      </c>
      <c r="F23" s="158">
        <f t="shared" si="1"/>
        <v>-6.3999999999999915</v>
      </c>
      <c r="G23" s="13">
        <f t="shared" si="1"/>
        <v>-6.7999999999999972</v>
      </c>
    </row>
    <row r="24" spans="1:7" ht="15.75" thickBot="1"/>
    <row r="25" spans="1:7" ht="15.75" thickBot="1">
      <c r="A25" s="753" t="s">
        <v>125</v>
      </c>
      <c r="B25" s="754"/>
      <c r="C25" s="754"/>
      <c r="D25" s="754"/>
      <c r="E25" s="754"/>
      <c r="F25" s="754"/>
      <c r="G25" s="755"/>
    </row>
    <row r="26" spans="1:7" ht="15.75" thickBot="1">
      <c r="A26" s="753" t="s">
        <v>143</v>
      </c>
      <c r="B26" s="754"/>
      <c r="C26" s="754"/>
      <c r="D26" s="754"/>
      <c r="E26" s="754"/>
      <c r="F26" s="754"/>
      <c r="G26" s="755"/>
    </row>
    <row r="27" spans="1:7" s="55" customFormat="1" ht="15.75" customHeight="1" thickBot="1">
      <c r="A27" s="753" t="s">
        <v>160</v>
      </c>
      <c r="B27" s="754"/>
      <c r="C27" s="754"/>
      <c r="D27" s="754"/>
      <c r="E27" s="754"/>
      <c r="F27" s="754"/>
      <c r="G27" s="755"/>
    </row>
    <row r="28" spans="1:7" ht="15.75" thickBot="1">
      <c r="A28" s="753" t="s">
        <v>161</v>
      </c>
      <c r="B28" s="754"/>
      <c r="C28" s="754"/>
      <c r="D28" s="754"/>
      <c r="E28" s="754"/>
      <c r="F28" s="754"/>
      <c r="G28" s="755"/>
    </row>
    <row r="29" spans="1:7">
      <c r="A29" s="9"/>
      <c r="B29" s="765" t="s">
        <v>159</v>
      </c>
      <c r="C29" s="766"/>
      <c r="D29" s="767" t="s">
        <v>10</v>
      </c>
      <c r="E29" s="768"/>
      <c r="F29" s="767" t="s">
        <v>11</v>
      </c>
      <c r="G29" s="768"/>
    </row>
    <row r="30" spans="1:7">
      <c r="A30" s="10"/>
      <c r="B30" s="110" t="s">
        <v>135</v>
      </c>
      <c r="C30" s="160" t="s">
        <v>136</v>
      </c>
      <c r="D30" s="111" t="s">
        <v>135</v>
      </c>
      <c r="E30" s="146" t="s">
        <v>136</v>
      </c>
      <c r="F30" s="111" t="s">
        <v>135</v>
      </c>
      <c r="G30" s="146" t="s">
        <v>136</v>
      </c>
    </row>
    <row r="31" spans="1:7">
      <c r="A31" s="10" t="s">
        <v>0</v>
      </c>
      <c r="B31" s="121">
        <v>65</v>
      </c>
      <c r="C31" s="15">
        <v>59.5</v>
      </c>
      <c r="D31" s="10">
        <v>60.1</v>
      </c>
      <c r="E31" s="11">
        <v>60.2</v>
      </c>
      <c r="F31" s="123">
        <v>52.2</v>
      </c>
      <c r="G31" s="124">
        <v>51.7</v>
      </c>
    </row>
    <row r="32" spans="1:7">
      <c r="A32" s="10" t="s">
        <v>1</v>
      </c>
      <c r="B32" s="121">
        <v>51.9</v>
      </c>
      <c r="C32" s="15">
        <v>48.1</v>
      </c>
      <c r="D32" s="10">
        <v>49.3</v>
      </c>
      <c r="E32" s="11">
        <v>51.3</v>
      </c>
      <c r="F32" s="10">
        <v>44</v>
      </c>
      <c r="G32" s="11">
        <v>41.9</v>
      </c>
    </row>
    <row r="33" spans="1:7">
      <c r="A33" s="10" t="s">
        <v>2</v>
      </c>
      <c r="B33" s="121">
        <v>58.3</v>
      </c>
      <c r="C33" s="15">
        <v>53.7</v>
      </c>
      <c r="D33" s="10">
        <v>54.6</v>
      </c>
      <c r="E33" s="11">
        <v>55.7</v>
      </c>
      <c r="F33" s="10">
        <v>48</v>
      </c>
      <c r="G33" s="11">
        <v>46.7</v>
      </c>
    </row>
    <row r="34" spans="1:7" ht="15.75" thickBot="1">
      <c r="A34" s="12" t="s">
        <v>3</v>
      </c>
      <c r="B34" s="13">
        <f t="shared" ref="B34:G34" si="2">B32-B31</f>
        <v>-13.100000000000001</v>
      </c>
      <c r="C34" s="16">
        <f t="shared" si="2"/>
        <v>-11.399999999999999</v>
      </c>
      <c r="D34" s="12">
        <f t="shared" si="2"/>
        <v>-10.800000000000004</v>
      </c>
      <c r="E34" s="14">
        <f t="shared" si="2"/>
        <v>-8.9000000000000057</v>
      </c>
      <c r="F34" s="12">
        <f t="shared" si="2"/>
        <v>-8.2000000000000028</v>
      </c>
      <c r="G34" s="14">
        <f t="shared" si="2"/>
        <v>-9.8000000000000043</v>
      </c>
    </row>
    <row r="35" spans="1:7" ht="15.75" thickBot="1">
      <c r="A35" s="118"/>
      <c r="B35" s="118"/>
      <c r="C35" s="118"/>
      <c r="D35" s="118"/>
      <c r="E35" s="118"/>
      <c r="F35" s="118"/>
      <c r="G35" s="118"/>
    </row>
    <row r="36" spans="1:7" ht="15.75" thickBot="1">
      <c r="A36" s="753" t="s">
        <v>125</v>
      </c>
      <c r="B36" s="754"/>
      <c r="C36" s="754"/>
      <c r="D36" s="754"/>
      <c r="E36" s="754"/>
      <c r="F36" s="754"/>
      <c r="G36" s="755"/>
    </row>
    <row r="37" spans="1:7" ht="15.75" thickBot="1">
      <c r="A37" s="753" t="s">
        <v>143</v>
      </c>
      <c r="B37" s="754"/>
      <c r="C37" s="754"/>
      <c r="D37" s="754"/>
      <c r="E37" s="754"/>
      <c r="F37" s="754"/>
      <c r="G37" s="755"/>
    </row>
    <row r="38" spans="1:7" ht="15.75" thickBot="1">
      <c r="A38" s="753" t="s">
        <v>162</v>
      </c>
      <c r="B38" s="754"/>
      <c r="C38" s="754"/>
      <c r="D38" s="754"/>
      <c r="E38" s="754"/>
      <c r="F38" s="754"/>
      <c r="G38" s="755"/>
    </row>
    <row r="39" spans="1:7" ht="15.75" thickBot="1">
      <c r="A39" s="753" t="s">
        <v>163</v>
      </c>
      <c r="B39" s="754"/>
      <c r="C39" s="754"/>
      <c r="D39" s="754"/>
      <c r="E39" s="754"/>
      <c r="F39" s="754"/>
      <c r="G39" s="755"/>
    </row>
    <row r="40" spans="1:7">
      <c r="A40" s="261"/>
      <c r="B40" s="758" t="s">
        <v>159</v>
      </c>
      <c r="C40" s="759"/>
      <c r="D40" s="761" t="s">
        <v>10</v>
      </c>
      <c r="E40" s="762"/>
      <c r="F40" s="761" t="s">
        <v>11</v>
      </c>
      <c r="G40" s="762"/>
    </row>
    <row r="41" spans="1:7">
      <c r="A41" s="258"/>
      <c r="B41" s="259" t="s">
        <v>135</v>
      </c>
      <c r="C41" s="259" t="s">
        <v>136</v>
      </c>
      <c r="D41" s="263" t="s">
        <v>135</v>
      </c>
      <c r="E41" s="259" t="s">
        <v>136</v>
      </c>
      <c r="F41" s="263" t="s">
        <v>135</v>
      </c>
      <c r="G41" s="259" t="s">
        <v>136</v>
      </c>
    </row>
    <row r="42" spans="1:7">
      <c r="A42" s="10" t="s">
        <v>0</v>
      </c>
      <c r="B42" s="121">
        <v>44.6</v>
      </c>
      <c r="C42" s="1">
        <v>26.1</v>
      </c>
      <c r="D42" s="10">
        <v>40.5</v>
      </c>
      <c r="E42" s="1">
        <v>32.4</v>
      </c>
      <c r="F42" s="10">
        <v>37.200000000000003</v>
      </c>
      <c r="G42" s="1">
        <v>35.299999999999997</v>
      </c>
    </row>
    <row r="43" spans="1:7">
      <c r="A43" s="10" t="s">
        <v>1</v>
      </c>
      <c r="B43" s="121">
        <v>51.9</v>
      </c>
      <c r="C43" s="1">
        <v>39.6</v>
      </c>
      <c r="D43" s="10">
        <v>49.5</v>
      </c>
      <c r="E43" s="1">
        <v>44</v>
      </c>
      <c r="F43" s="10">
        <v>44.5</v>
      </c>
      <c r="G43" s="1">
        <v>43.2</v>
      </c>
    </row>
    <row r="44" spans="1:7">
      <c r="A44" s="10" t="s">
        <v>2</v>
      </c>
      <c r="B44" s="121">
        <v>48.3</v>
      </c>
      <c r="C44" s="1">
        <v>32.9</v>
      </c>
      <c r="D44" s="10">
        <v>45</v>
      </c>
      <c r="E44" s="1">
        <v>38.200000000000003</v>
      </c>
      <c r="F44" s="10">
        <v>40.9</v>
      </c>
      <c r="G44" s="1">
        <v>39.299999999999997</v>
      </c>
    </row>
    <row r="45" spans="1:7" ht="15.75" thickBot="1">
      <c r="A45" s="12" t="s">
        <v>3</v>
      </c>
      <c r="B45" s="13">
        <f t="shared" ref="B45:C45" si="3">B43-B42</f>
        <v>7.2999999999999972</v>
      </c>
      <c r="C45" s="13">
        <f t="shared" si="3"/>
        <v>13.5</v>
      </c>
      <c r="D45" s="13">
        <f>D43-D42</f>
        <v>9</v>
      </c>
      <c r="E45" s="13">
        <f t="shared" ref="E45" si="4">E43-E42</f>
        <v>11.600000000000001</v>
      </c>
      <c r="F45" s="13">
        <f>F43-F42</f>
        <v>7.2999999999999972</v>
      </c>
      <c r="G45" s="13">
        <f t="shared" ref="G45" si="5">G43-G42</f>
        <v>7.9000000000000057</v>
      </c>
    </row>
    <row r="46" spans="1:7" ht="15.75" thickBot="1"/>
    <row r="47" spans="1:7" ht="15.75" thickBot="1">
      <c r="A47" s="753" t="s">
        <v>125</v>
      </c>
      <c r="B47" s="754"/>
      <c r="C47" s="754"/>
      <c r="D47" s="754"/>
      <c r="E47" s="754"/>
      <c r="F47" s="754"/>
      <c r="G47" s="755"/>
    </row>
    <row r="48" spans="1:7" ht="15.75" thickBot="1">
      <c r="A48" s="753" t="s">
        <v>143</v>
      </c>
      <c r="B48" s="754"/>
      <c r="C48" s="754"/>
      <c r="D48" s="754"/>
      <c r="E48" s="754"/>
      <c r="F48" s="754"/>
      <c r="G48" s="755"/>
    </row>
    <row r="49" spans="1:7" ht="15.75" thickBot="1">
      <c r="A49" s="753" t="s">
        <v>162</v>
      </c>
      <c r="B49" s="754"/>
      <c r="C49" s="754"/>
      <c r="D49" s="754"/>
      <c r="E49" s="754"/>
      <c r="F49" s="754"/>
      <c r="G49" s="755"/>
    </row>
    <row r="50" spans="1:7" ht="15.75" thickBot="1">
      <c r="A50" s="753" t="s">
        <v>164</v>
      </c>
      <c r="B50" s="754"/>
      <c r="C50" s="754"/>
      <c r="D50" s="754"/>
      <c r="E50" s="754"/>
      <c r="F50" s="754"/>
      <c r="G50" s="755"/>
    </row>
    <row r="51" spans="1:7">
      <c r="A51" s="261"/>
      <c r="B51" s="758" t="s">
        <v>159</v>
      </c>
      <c r="C51" s="759"/>
      <c r="D51" s="761" t="s">
        <v>10</v>
      </c>
      <c r="E51" s="762"/>
      <c r="F51" s="761" t="s">
        <v>11</v>
      </c>
      <c r="G51" s="762"/>
    </row>
    <row r="52" spans="1:7">
      <c r="A52" s="258"/>
      <c r="B52" s="259" t="s">
        <v>135</v>
      </c>
      <c r="C52" s="259" t="s">
        <v>136</v>
      </c>
      <c r="D52" s="263" t="s">
        <v>135</v>
      </c>
      <c r="E52" s="259" t="s">
        <v>136</v>
      </c>
      <c r="F52" s="263" t="s">
        <v>135</v>
      </c>
      <c r="G52" s="259" t="s">
        <v>136</v>
      </c>
    </row>
    <row r="53" spans="1:7">
      <c r="A53" s="10" t="s">
        <v>0</v>
      </c>
      <c r="B53" s="121">
        <v>24.9</v>
      </c>
      <c r="C53" s="1">
        <v>19.8</v>
      </c>
      <c r="D53" s="10">
        <v>18.8</v>
      </c>
      <c r="E53" s="1">
        <v>17.8</v>
      </c>
      <c r="F53" s="10">
        <v>11.4</v>
      </c>
      <c r="G53" s="1">
        <v>11.3</v>
      </c>
    </row>
    <row r="54" spans="1:7">
      <c r="A54" s="10" t="s">
        <v>1</v>
      </c>
      <c r="B54" s="121">
        <v>27.7</v>
      </c>
      <c r="C54" s="1">
        <v>21.7</v>
      </c>
      <c r="D54" s="10">
        <v>21.7</v>
      </c>
      <c r="E54" s="1">
        <v>18</v>
      </c>
      <c r="F54" s="10">
        <v>10.1</v>
      </c>
      <c r="G54" s="1">
        <v>9.9</v>
      </c>
    </row>
    <row r="55" spans="1:7">
      <c r="A55" s="10" t="s">
        <v>2</v>
      </c>
      <c r="B55" s="121">
        <v>26.3</v>
      </c>
      <c r="C55" s="1">
        <v>20.8</v>
      </c>
      <c r="D55" s="10">
        <v>20.3</v>
      </c>
      <c r="E55" s="1">
        <v>17.899999999999999</v>
      </c>
      <c r="F55" s="10">
        <v>10.7</v>
      </c>
      <c r="G55" s="1">
        <v>10.6</v>
      </c>
    </row>
    <row r="56" spans="1:7" ht="15.75" thickBot="1">
      <c r="A56" s="12" t="s">
        <v>3</v>
      </c>
      <c r="B56" s="13">
        <f t="shared" ref="B56:C56" si="6">B54-B53</f>
        <v>2.8000000000000007</v>
      </c>
      <c r="C56" s="13">
        <f t="shared" si="6"/>
        <v>1.8999999999999986</v>
      </c>
      <c r="D56" s="13">
        <f>D54-D53</f>
        <v>2.8999999999999986</v>
      </c>
      <c r="E56" s="13">
        <f t="shared" ref="E56" si="7">E54-E53</f>
        <v>0.19999999999999929</v>
      </c>
      <c r="F56" s="13">
        <f>F54-F53</f>
        <v>-1.3000000000000007</v>
      </c>
      <c r="G56" s="13">
        <f t="shared" ref="G56" si="8">G54-G53</f>
        <v>-1.4000000000000004</v>
      </c>
    </row>
  </sheetData>
  <sheetProtection algorithmName="SHA-512" hashValue="9dOJK1hO1caSwciEcVdABhyCwes/aRLIBzw7DpS5R8WqKNON8hyuNJJru3imVnSi6nYfQTlp9UrRgJ/ZHmZizg==" saltValue="G/XPOzxGFE30kag3htTBnw==" spinCount="100000" sheet="1" objects="1" scenarios="1"/>
  <mergeCells count="36">
    <mergeCell ref="B7:C7"/>
    <mergeCell ref="D7:E7"/>
    <mergeCell ref="F7:G7"/>
    <mergeCell ref="A1:G1"/>
    <mergeCell ref="A3:G3"/>
    <mergeCell ref="A4:G4"/>
    <mergeCell ref="A5:G5"/>
    <mergeCell ref="A6:G6"/>
    <mergeCell ref="A14:G14"/>
    <mergeCell ref="A15:G15"/>
    <mergeCell ref="A16:G16"/>
    <mergeCell ref="A17:G17"/>
    <mergeCell ref="B18:C18"/>
    <mergeCell ref="D18:E18"/>
    <mergeCell ref="F18:G18"/>
    <mergeCell ref="A25:G25"/>
    <mergeCell ref="A26:G26"/>
    <mergeCell ref="A27:G27"/>
    <mergeCell ref="A28:G28"/>
    <mergeCell ref="B29:C29"/>
    <mergeCell ref="D29:E29"/>
    <mergeCell ref="F29:G29"/>
    <mergeCell ref="A36:G36"/>
    <mergeCell ref="A37:G37"/>
    <mergeCell ref="A38:G38"/>
    <mergeCell ref="A39:G39"/>
    <mergeCell ref="B40:C40"/>
    <mergeCell ref="D40:E40"/>
    <mergeCell ref="F40:G40"/>
    <mergeCell ref="A47:G47"/>
    <mergeCell ref="A48:G48"/>
    <mergeCell ref="A49:G49"/>
    <mergeCell ref="A50:G50"/>
    <mergeCell ref="B51:C51"/>
    <mergeCell ref="D51:E51"/>
    <mergeCell ref="F51:G51"/>
  </mergeCells>
  <pageMargins left="0.7" right="0.7" top="0.75" bottom="0.75" header="0.3" footer="0.3"/>
  <pageSetup paperSize="9" scale="8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56"/>
  <sheetViews>
    <sheetView zoomScaleNormal="100" workbookViewId="0">
      <selection sqref="A1:E1"/>
    </sheetView>
  </sheetViews>
  <sheetFormatPr defaultColWidth="9.140625" defaultRowHeight="15"/>
  <cols>
    <col min="2" max="5" width="15.7109375" customWidth="1"/>
  </cols>
  <sheetData>
    <row r="1" spans="1:7" ht="28.5" customHeight="1">
      <c r="A1" s="756" t="s">
        <v>133</v>
      </c>
      <c r="B1" s="757"/>
      <c r="C1" s="757"/>
      <c r="D1" s="757"/>
      <c r="E1" s="757"/>
    </row>
    <row r="2" spans="1:7" s="55" customFormat="1" ht="13.5" thickBot="1">
      <c r="A2" s="54" t="s">
        <v>134</v>
      </c>
    </row>
    <row r="3" spans="1:7" s="55" customFormat="1" ht="15.75" thickBot="1">
      <c r="A3" s="753" t="s">
        <v>125</v>
      </c>
      <c r="B3" s="754"/>
      <c r="C3" s="754"/>
      <c r="D3" s="754"/>
      <c r="E3" s="755"/>
    </row>
    <row r="4" spans="1:7" s="55" customFormat="1" ht="15.75" customHeight="1" thickBot="1">
      <c r="A4" s="753" t="s">
        <v>147</v>
      </c>
      <c r="B4" s="754"/>
      <c r="C4" s="754"/>
      <c r="D4" s="754"/>
      <c r="E4" s="755"/>
    </row>
    <row r="5" spans="1:7" s="55" customFormat="1" ht="15.75" customHeight="1" thickBot="1">
      <c r="A5" s="753" t="s">
        <v>151</v>
      </c>
      <c r="B5" s="754"/>
      <c r="C5" s="754"/>
      <c r="D5" s="754"/>
      <c r="E5" s="755"/>
    </row>
    <row r="6" spans="1:7" s="55" customFormat="1" ht="15.75" customHeight="1" thickBot="1">
      <c r="A6" s="753" t="s">
        <v>157</v>
      </c>
      <c r="B6" s="754"/>
      <c r="C6" s="754"/>
      <c r="D6" s="754"/>
      <c r="E6" s="755"/>
    </row>
    <row r="7" spans="1:7">
      <c r="A7" s="261"/>
      <c r="B7" s="298" t="s">
        <v>9</v>
      </c>
      <c r="C7" s="300" t="s">
        <v>159</v>
      </c>
      <c r="D7" s="301" t="s">
        <v>10</v>
      </c>
      <c r="E7" s="282" t="s">
        <v>11</v>
      </c>
    </row>
    <row r="8" spans="1:7" ht="15" customHeight="1">
      <c r="A8" s="258"/>
      <c r="B8" s="264" t="s">
        <v>135</v>
      </c>
      <c r="C8" s="263" t="s">
        <v>135</v>
      </c>
      <c r="D8" s="263" t="s">
        <v>135</v>
      </c>
      <c r="E8" s="283" t="s">
        <v>135</v>
      </c>
      <c r="G8" s="112"/>
    </row>
    <row r="9" spans="1:7" ht="15" customHeight="1">
      <c r="A9" s="10" t="s">
        <v>0</v>
      </c>
      <c r="B9" s="15">
        <v>7.3</v>
      </c>
      <c r="C9" s="10">
        <v>6.7</v>
      </c>
      <c r="D9" s="10">
        <v>5.0999999999999996</v>
      </c>
      <c r="E9" s="127">
        <v>4.5</v>
      </c>
      <c r="G9" s="112"/>
    </row>
    <row r="10" spans="1:7" ht="15" customHeight="1">
      <c r="A10" s="10" t="s">
        <v>1</v>
      </c>
      <c r="B10" s="15">
        <v>10.9</v>
      </c>
      <c r="C10" s="10">
        <v>9.5</v>
      </c>
      <c r="D10" s="10">
        <v>9.5</v>
      </c>
      <c r="E10" s="127">
        <v>7.3</v>
      </c>
      <c r="G10" s="112"/>
    </row>
    <row r="11" spans="1:7" ht="15" customHeight="1">
      <c r="A11" s="10" t="s">
        <v>2</v>
      </c>
      <c r="B11" s="15">
        <v>9.1</v>
      </c>
      <c r="C11" s="10">
        <v>8.1</v>
      </c>
      <c r="D11" s="10">
        <v>7.3</v>
      </c>
      <c r="E11" s="127">
        <v>6</v>
      </c>
      <c r="G11" s="112"/>
    </row>
    <row r="12" spans="1:7" ht="15.75" customHeight="1" thickBot="1">
      <c r="A12" s="12" t="s">
        <v>3</v>
      </c>
      <c r="B12" s="16">
        <f>B10-B9</f>
        <v>3.6000000000000005</v>
      </c>
      <c r="C12" s="12">
        <f>C10-C9</f>
        <v>2.8</v>
      </c>
      <c r="D12" s="13">
        <f>D10-D9</f>
        <v>4.4000000000000004</v>
      </c>
      <c r="E12" s="14">
        <f>E10-E9</f>
        <v>2.8</v>
      </c>
      <c r="G12" s="112"/>
    </row>
    <row r="13" spans="1:7" ht="15.75" customHeight="1" thickBot="1">
      <c r="A13" s="119"/>
      <c r="B13" s="120"/>
      <c r="C13" s="120"/>
      <c r="D13" s="120"/>
      <c r="E13" s="128"/>
      <c r="G13" s="112"/>
    </row>
    <row r="14" spans="1:7" ht="15.75" thickBot="1">
      <c r="A14" s="753" t="s">
        <v>125</v>
      </c>
      <c r="B14" s="754"/>
      <c r="C14" s="754"/>
      <c r="D14" s="754"/>
      <c r="E14" s="755"/>
    </row>
    <row r="15" spans="1:7" s="55" customFormat="1" ht="15.75" customHeight="1" thickBot="1">
      <c r="A15" s="753" t="s">
        <v>147</v>
      </c>
      <c r="B15" s="754"/>
      <c r="C15" s="754"/>
      <c r="D15" s="754"/>
      <c r="E15" s="755"/>
    </row>
    <row r="16" spans="1:7" s="55" customFormat="1" ht="15.75" customHeight="1" thickBot="1">
      <c r="A16" s="753" t="s">
        <v>151</v>
      </c>
      <c r="B16" s="754"/>
      <c r="C16" s="754"/>
      <c r="D16" s="754"/>
      <c r="E16" s="755"/>
    </row>
    <row r="17" spans="1:7" ht="15.75" thickBot="1">
      <c r="A17" s="753" t="s">
        <v>152</v>
      </c>
      <c r="B17" s="754"/>
      <c r="C17" s="754"/>
      <c r="D17" s="754"/>
      <c r="E17" s="755"/>
    </row>
    <row r="18" spans="1:7">
      <c r="A18" s="261"/>
      <c r="B18" s="298" t="s">
        <v>9</v>
      </c>
      <c r="C18" s="299" t="s">
        <v>159</v>
      </c>
      <c r="D18" s="286" t="s">
        <v>10</v>
      </c>
      <c r="E18" s="282" t="s">
        <v>11</v>
      </c>
    </row>
    <row r="19" spans="1:7">
      <c r="A19" s="258"/>
      <c r="B19" s="264" t="s">
        <v>135</v>
      </c>
      <c r="C19" s="263" t="s">
        <v>135</v>
      </c>
      <c r="D19" s="263" t="s">
        <v>135</v>
      </c>
      <c r="E19" s="283" t="s">
        <v>135</v>
      </c>
      <c r="G19" s="113"/>
    </row>
    <row r="20" spans="1:7">
      <c r="A20" s="10" t="s">
        <v>0</v>
      </c>
      <c r="B20" s="15">
        <v>74.3</v>
      </c>
      <c r="C20" s="10">
        <v>72.900000000000006</v>
      </c>
      <c r="D20" s="10">
        <v>75.599999999999994</v>
      </c>
      <c r="E20" s="127">
        <v>74.099999999999994</v>
      </c>
      <c r="G20" s="113"/>
    </row>
    <row r="21" spans="1:7">
      <c r="A21" s="10" t="s">
        <v>1</v>
      </c>
      <c r="B21" s="162">
        <v>64.8</v>
      </c>
      <c r="C21" s="10">
        <v>65.599999999999994</v>
      </c>
      <c r="D21" s="10">
        <v>67</v>
      </c>
      <c r="E21" s="127">
        <v>67.7</v>
      </c>
      <c r="G21" s="113"/>
    </row>
    <row r="22" spans="1:7">
      <c r="A22" s="10" t="s">
        <v>2</v>
      </c>
      <c r="B22" s="15">
        <v>69.5</v>
      </c>
      <c r="C22" s="10">
        <v>69.2</v>
      </c>
      <c r="D22" s="10">
        <v>71.3</v>
      </c>
      <c r="E22" s="127">
        <v>70.900000000000006</v>
      </c>
      <c r="G22" s="113"/>
    </row>
    <row r="23" spans="1:7" ht="15.75" thickBot="1">
      <c r="A23" s="12" t="s">
        <v>3</v>
      </c>
      <c r="B23" s="16">
        <f t="shared" ref="B23:E23" si="0">B21-B20</f>
        <v>-9.5</v>
      </c>
      <c r="C23" s="12">
        <f>C21-C20</f>
        <v>-7.3000000000000114</v>
      </c>
      <c r="D23" s="13">
        <f t="shared" si="0"/>
        <v>-8.5999999999999943</v>
      </c>
      <c r="E23" s="14">
        <f t="shared" si="0"/>
        <v>-6.3999999999999915</v>
      </c>
      <c r="G23" s="113"/>
    </row>
    <row r="24" spans="1:7" ht="15.75" thickBot="1">
      <c r="A24" s="129"/>
      <c r="E24" s="130"/>
    </row>
    <row r="25" spans="1:7" ht="15.75" thickBot="1">
      <c r="A25" s="753" t="s">
        <v>125</v>
      </c>
      <c r="B25" s="754"/>
      <c r="C25" s="754"/>
      <c r="D25" s="754"/>
      <c r="E25" s="755"/>
    </row>
    <row r="26" spans="1:7" ht="15.75" thickBot="1">
      <c r="A26" s="753" t="s">
        <v>143</v>
      </c>
      <c r="B26" s="754"/>
      <c r="C26" s="754"/>
      <c r="D26" s="754"/>
      <c r="E26" s="755"/>
    </row>
    <row r="27" spans="1:7" s="55" customFormat="1" ht="15.75" customHeight="1" thickBot="1">
      <c r="A27" s="753" t="s">
        <v>151</v>
      </c>
      <c r="B27" s="754"/>
      <c r="C27" s="754"/>
      <c r="D27" s="754"/>
      <c r="E27" s="755"/>
    </row>
    <row r="28" spans="1:7" ht="15.75" thickBot="1">
      <c r="A28" s="753" t="s">
        <v>153</v>
      </c>
      <c r="B28" s="754"/>
      <c r="C28" s="754"/>
      <c r="D28" s="754"/>
      <c r="E28" s="755"/>
    </row>
    <row r="29" spans="1:7">
      <c r="A29" s="261"/>
      <c r="B29" s="298" t="s">
        <v>9</v>
      </c>
      <c r="C29" s="299" t="s">
        <v>159</v>
      </c>
      <c r="D29" s="286" t="s">
        <v>10</v>
      </c>
      <c r="E29" s="282" t="s">
        <v>11</v>
      </c>
    </row>
    <row r="30" spans="1:7">
      <c r="A30" s="258"/>
      <c r="B30" s="264" t="s">
        <v>135</v>
      </c>
      <c r="C30" s="263" t="s">
        <v>135</v>
      </c>
      <c r="D30" s="263" t="s">
        <v>135</v>
      </c>
      <c r="E30" s="283" t="s">
        <v>135</v>
      </c>
      <c r="G30" s="113"/>
    </row>
    <row r="31" spans="1:7">
      <c r="A31" s="10" t="s">
        <v>0</v>
      </c>
      <c r="B31" s="15">
        <v>64.400000000000006</v>
      </c>
      <c r="C31" s="10">
        <v>65</v>
      </c>
      <c r="D31" s="10">
        <v>60.1</v>
      </c>
      <c r="E31" s="127">
        <v>52.2</v>
      </c>
      <c r="G31" s="113"/>
    </row>
    <row r="32" spans="1:7">
      <c r="A32" s="10" t="s">
        <v>1</v>
      </c>
      <c r="B32" s="15">
        <v>55.8</v>
      </c>
      <c r="C32" s="10">
        <v>51.9</v>
      </c>
      <c r="D32" s="10">
        <v>49.3</v>
      </c>
      <c r="E32" s="127">
        <v>44</v>
      </c>
      <c r="G32" s="113"/>
    </row>
    <row r="33" spans="1:7">
      <c r="A33" s="10" t="s">
        <v>2</v>
      </c>
      <c r="B33" s="15">
        <v>60.1</v>
      </c>
      <c r="C33" s="10">
        <v>58.3</v>
      </c>
      <c r="D33" s="10">
        <v>54.6</v>
      </c>
      <c r="E33" s="127">
        <v>48</v>
      </c>
      <c r="G33" s="113"/>
    </row>
    <row r="34" spans="1:7" ht="15.75" thickBot="1">
      <c r="A34" s="12" t="s">
        <v>3</v>
      </c>
      <c r="B34" s="16">
        <f t="shared" ref="B34:C34" si="1">B32-B31</f>
        <v>-8.6000000000000085</v>
      </c>
      <c r="C34" s="12">
        <f t="shared" si="1"/>
        <v>-13.100000000000001</v>
      </c>
      <c r="D34" s="13">
        <f t="shared" ref="D34:E34" si="2">D32-D31</f>
        <v>-10.800000000000004</v>
      </c>
      <c r="E34" s="14">
        <f t="shared" si="2"/>
        <v>-8.2000000000000028</v>
      </c>
      <c r="G34" s="113"/>
    </row>
    <row r="35" spans="1:7" ht="15.75" thickBot="1">
      <c r="A35" s="131"/>
      <c r="B35" s="118"/>
      <c r="C35" s="118"/>
      <c r="D35" s="118"/>
      <c r="E35" s="132"/>
    </row>
    <row r="36" spans="1:7" ht="15.75" thickBot="1">
      <c r="A36" s="753" t="s">
        <v>125</v>
      </c>
      <c r="B36" s="754"/>
      <c r="C36" s="754"/>
      <c r="D36" s="754"/>
      <c r="E36" s="755"/>
    </row>
    <row r="37" spans="1:7" ht="15.75" thickBot="1">
      <c r="A37" s="753" t="s">
        <v>143</v>
      </c>
      <c r="B37" s="754"/>
      <c r="C37" s="754"/>
      <c r="D37" s="754"/>
      <c r="E37" s="755"/>
    </row>
    <row r="38" spans="1:7" ht="15.75" thickBot="1">
      <c r="A38" s="753" t="s">
        <v>151</v>
      </c>
      <c r="B38" s="754"/>
      <c r="C38" s="754"/>
      <c r="D38" s="754"/>
      <c r="E38" s="755"/>
    </row>
    <row r="39" spans="1:7" ht="15.75" thickBot="1">
      <c r="A39" s="753" t="s">
        <v>158</v>
      </c>
      <c r="B39" s="754"/>
      <c r="C39" s="754"/>
      <c r="D39" s="754"/>
      <c r="E39" s="755"/>
    </row>
    <row r="40" spans="1:7">
      <c r="A40" s="261"/>
      <c r="B40" s="298" t="s">
        <v>9</v>
      </c>
      <c r="C40" s="299" t="s">
        <v>159</v>
      </c>
      <c r="D40" s="286" t="s">
        <v>10</v>
      </c>
      <c r="E40" s="282" t="s">
        <v>11</v>
      </c>
    </row>
    <row r="41" spans="1:7">
      <c r="A41" s="258"/>
      <c r="B41" s="264" t="s">
        <v>135</v>
      </c>
      <c r="C41" s="263" t="s">
        <v>135</v>
      </c>
      <c r="D41" s="263" t="s">
        <v>135</v>
      </c>
      <c r="E41" s="283" t="s">
        <v>135</v>
      </c>
    </row>
    <row r="42" spans="1:7">
      <c r="A42" s="10" t="s">
        <v>0</v>
      </c>
      <c r="B42" s="15">
        <v>42.2</v>
      </c>
      <c r="C42" s="10">
        <v>44.6</v>
      </c>
      <c r="D42" s="10">
        <v>40.5</v>
      </c>
      <c r="E42" s="127">
        <v>37.200000000000003</v>
      </c>
    </row>
    <row r="43" spans="1:7">
      <c r="A43" s="10" t="s">
        <v>1</v>
      </c>
      <c r="B43" s="15">
        <v>48.6</v>
      </c>
      <c r="C43" s="10">
        <v>51.9</v>
      </c>
      <c r="D43" s="10">
        <v>49.5</v>
      </c>
      <c r="E43" s="127">
        <v>44.5</v>
      </c>
    </row>
    <row r="44" spans="1:7">
      <c r="A44" s="10" t="s">
        <v>2</v>
      </c>
      <c r="B44" s="15">
        <v>45.4</v>
      </c>
      <c r="C44" s="10">
        <v>48.3</v>
      </c>
      <c r="D44" s="10">
        <v>45</v>
      </c>
      <c r="E44" s="127">
        <v>40.9</v>
      </c>
    </row>
    <row r="45" spans="1:7" ht="15.75" thickBot="1">
      <c r="A45" s="12" t="s">
        <v>3</v>
      </c>
      <c r="B45" s="16">
        <f>B43-B42</f>
        <v>6.3999999999999986</v>
      </c>
      <c r="C45" s="12">
        <f t="shared" ref="C45" si="3">C43-C42</f>
        <v>7.2999999999999972</v>
      </c>
      <c r="D45" s="13">
        <f>D43-D42</f>
        <v>9</v>
      </c>
      <c r="E45" s="14">
        <f>E43-E42</f>
        <v>7.2999999999999972</v>
      </c>
    </row>
    <row r="46" spans="1:7" ht="15.75" thickBot="1">
      <c r="A46" s="129"/>
      <c r="E46" s="130"/>
    </row>
    <row r="47" spans="1:7" ht="15.75" thickBot="1">
      <c r="A47" s="753" t="s">
        <v>125</v>
      </c>
      <c r="B47" s="754"/>
      <c r="C47" s="754"/>
      <c r="D47" s="754"/>
      <c r="E47" s="755"/>
    </row>
    <row r="48" spans="1:7" ht="15.75" thickBot="1">
      <c r="A48" s="753" t="s">
        <v>143</v>
      </c>
      <c r="B48" s="754"/>
      <c r="C48" s="754"/>
      <c r="D48" s="754"/>
      <c r="E48" s="755"/>
    </row>
    <row r="49" spans="1:5" ht="15.75" thickBot="1">
      <c r="A49" s="753" t="s">
        <v>151</v>
      </c>
      <c r="B49" s="754"/>
      <c r="C49" s="754"/>
      <c r="D49" s="754"/>
      <c r="E49" s="755"/>
    </row>
    <row r="50" spans="1:5" ht="15.75" thickBot="1">
      <c r="A50" s="753" t="s">
        <v>154</v>
      </c>
      <c r="B50" s="754"/>
      <c r="C50" s="754"/>
      <c r="D50" s="754"/>
      <c r="E50" s="755"/>
    </row>
    <row r="51" spans="1:5">
      <c r="A51" s="261"/>
      <c r="B51" s="298" t="s">
        <v>9</v>
      </c>
      <c r="C51" s="299" t="s">
        <v>159</v>
      </c>
      <c r="D51" s="286" t="s">
        <v>10</v>
      </c>
      <c r="E51" s="282" t="s">
        <v>11</v>
      </c>
    </row>
    <row r="52" spans="1:5">
      <c r="A52" s="258"/>
      <c r="B52" s="264" t="s">
        <v>135</v>
      </c>
      <c r="C52" s="263" t="s">
        <v>135</v>
      </c>
      <c r="D52" s="263" t="s">
        <v>135</v>
      </c>
      <c r="E52" s="283" t="s">
        <v>135</v>
      </c>
    </row>
    <row r="53" spans="1:5">
      <c r="A53" s="10" t="s">
        <v>0</v>
      </c>
      <c r="B53" s="15">
        <v>28.9</v>
      </c>
      <c r="C53" s="10">
        <v>24.9</v>
      </c>
      <c r="D53" s="10">
        <v>18.8</v>
      </c>
      <c r="E53" s="127">
        <v>11.4</v>
      </c>
    </row>
    <row r="54" spans="1:5">
      <c r="A54" s="10" t="s">
        <v>1</v>
      </c>
      <c r="B54" s="15">
        <v>33.9</v>
      </c>
      <c r="C54" s="10">
        <v>27.7</v>
      </c>
      <c r="D54" s="10">
        <v>21.7</v>
      </c>
      <c r="E54" s="127">
        <v>10.1</v>
      </c>
    </row>
    <row r="55" spans="1:5">
      <c r="A55" s="10" t="s">
        <v>2</v>
      </c>
      <c r="B55" s="15">
        <v>31.4</v>
      </c>
      <c r="C55" s="10">
        <v>26.3</v>
      </c>
      <c r="D55" s="10">
        <v>20.3</v>
      </c>
      <c r="E55" s="127">
        <v>10.7</v>
      </c>
    </row>
    <row r="56" spans="1:5" ht="15.75" thickBot="1">
      <c r="A56" s="12" t="s">
        <v>3</v>
      </c>
      <c r="B56" s="16">
        <f>B54-B53</f>
        <v>5</v>
      </c>
      <c r="C56" s="12">
        <f t="shared" ref="C56" si="4">C54-C53</f>
        <v>2.8000000000000007</v>
      </c>
      <c r="D56" s="13">
        <f>D54-D53</f>
        <v>2.8999999999999986</v>
      </c>
      <c r="E56" s="14">
        <f>E54-E53</f>
        <v>-1.3000000000000007</v>
      </c>
    </row>
  </sheetData>
  <sheetProtection algorithmName="SHA-512" hashValue="SENKp/y51C2J1R3QS6sLW2wEpAeJOskYmOu5jP+sTqPGVH43TdymIHlIktry52TAo7ZZSU35R6WE2SmL2sjxug==" saltValue="WdV9lkrLD+lVQD9Ji2dYBQ==" spinCount="100000" sheet="1" objects="1" scenarios="1"/>
  <mergeCells count="21">
    <mergeCell ref="A50:E50"/>
    <mergeCell ref="A38:E38"/>
    <mergeCell ref="A39:E39"/>
    <mergeCell ref="A47:E47"/>
    <mergeCell ref="A48:E48"/>
    <mergeCell ref="A49:E49"/>
    <mergeCell ref="A26:E26"/>
    <mergeCell ref="A27:E27"/>
    <mergeCell ref="A28:E28"/>
    <mergeCell ref="A36:E36"/>
    <mergeCell ref="A37:E37"/>
    <mergeCell ref="A14:E14"/>
    <mergeCell ref="A15:E15"/>
    <mergeCell ref="A16:E16"/>
    <mergeCell ref="A17:E17"/>
    <mergeCell ref="A25:E25"/>
    <mergeCell ref="A1:E1"/>
    <mergeCell ref="A3:E3"/>
    <mergeCell ref="A4:E4"/>
    <mergeCell ref="A5:E5"/>
    <mergeCell ref="A6:E6"/>
  </mergeCells>
  <pageMargins left="0.7" right="0.7" top="0.75" bottom="0.75" header="0.3" footer="0.3"/>
  <pageSetup paperSize="9" scale="8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76"/>
  <sheetViews>
    <sheetView zoomScaleNormal="100" workbookViewId="0"/>
  </sheetViews>
  <sheetFormatPr defaultRowHeight="15"/>
  <cols>
    <col min="1" max="1" width="20.7109375" style="85" customWidth="1"/>
    <col min="2" max="4" width="20.7109375" customWidth="1"/>
  </cols>
  <sheetData>
    <row r="1" spans="1:4" s="55" customFormat="1" ht="15.75" customHeight="1">
      <c r="A1" s="140" t="s">
        <v>203</v>
      </c>
      <c r="B1"/>
      <c r="C1"/>
      <c r="D1"/>
    </row>
    <row r="2" spans="1:4" s="55" customFormat="1" ht="15.75" customHeight="1">
      <c r="A2" s="562" t="s">
        <v>185</v>
      </c>
      <c r="B2"/>
      <c r="C2"/>
      <c r="D2"/>
    </row>
    <row r="3" spans="1:4" s="55" customFormat="1" ht="15.75" customHeight="1" thickBot="1">
      <c r="A3" s="562" t="s">
        <v>186</v>
      </c>
      <c r="B3"/>
      <c r="C3"/>
      <c r="D3"/>
    </row>
    <row r="4" spans="1:4" ht="15.75" thickBot="1">
      <c r="A4" s="771" t="s">
        <v>181</v>
      </c>
      <c r="B4" s="772"/>
      <c r="C4" s="772"/>
      <c r="D4" s="773"/>
    </row>
    <row r="5" spans="1:4" ht="15.75" thickBot="1">
      <c r="A5" s="771" t="s">
        <v>182</v>
      </c>
      <c r="B5" s="772"/>
      <c r="C5" s="772"/>
      <c r="D5" s="773"/>
    </row>
    <row r="6" spans="1:4" ht="15.75" thickBot="1">
      <c r="A6" s="771" t="s">
        <v>206</v>
      </c>
      <c r="B6" s="772"/>
      <c r="C6" s="772"/>
      <c r="D6" s="773"/>
    </row>
    <row r="7" spans="1:4">
      <c r="A7" s="287" t="s">
        <v>266</v>
      </c>
      <c r="B7" s="288" t="s">
        <v>20</v>
      </c>
      <c r="C7" s="288" t="s">
        <v>21</v>
      </c>
      <c r="D7" s="289" t="s">
        <v>22</v>
      </c>
    </row>
    <row r="8" spans="1:4">
      <c r="A8" s="142" t="s">
        <v>187</v>
      </c>
      <c r="B8" s="49">
        <v>0.25371890991312629</v>
      </c>
      <c r="C8" s="49">
        <v>0.55182965701899789</v>
      </c>
      <c r="D8" s="38">
        <v>0.39763634125323155</v>
      </c>
    </row>
    <row r="9" spans="1:4">
      <c r="A9" s="142" t="s">
        <v>188</v>
      </c>
      <c r="B9" s="49">
        <v>0.30108294656670237</v>
      </c>
      <c r="C9" s="49">
        <v>0.18092566619915848</v>
      </c>
      <c r="D9" s="38">
        <v>0.24307521851532685</v>
      </c>
    </row>
    <row r="10" spans="1:4">
      <c r="A10" s="142" t="s">
        <v>189</v>
      </c>
      <c r="B10" s="49">
        <v>2.6181125788408903E-3</v>
      </c>
      <c r="C10" s="49">
        <v>0</v>
      </c>
      <c r="D10" s="38">
        <v>1.3541794903360828E-3</v>
      </c>
    </row>
    <row r="11" spans="1:4">
      <c r="A11" s="142" t="s">
        <v>190</v>
      </c>
      <c r="B11" s="49">
        <v>0.44258003094133047</v>
      </c>
      <c r="C11" s="49">
        <v>0.26724467678184366</v>
      </c>
      <c r="D11" s="38">
        <v>0.35793426074110551</v>
      </c>
    </row>
    <row r="12" spans="1:4" ht="15.75" thickBot="1">
      <c r="A12" s="143" t="s">
        <v>191</v>
      </c>
      <c r="B12" s="296">
        <v>1</v>
      </c>
      <c r="C12" s="296">
        <v>1</v>
      </c>
      <c r="D12" s="297">
        <v>1</v>
      </c>
    </row>
    <row r="14" spans="1:4">
      <c r="A14" s="140" t="s">
        <v>184</v>
      </c>
    </row>
    <row r="15" spans="1:4">
      <c r="A15" s="562" t="s">
        <v>185</v>
      </c>
    </row>
    <row r="16" spans="1:4" ht="15.75" thickBot="1">
      <c r="A16" s="562" t="s">
        <v>186</v>
      </c>
    </row>
    <row r="17" spans="1:4" ht="15.75" thickBot="1">
      <c r="A17" s="771" t="s">
        <v>181</v>
      </c>
      <c r="B17" s="772"/>
      <c r="C17" s="772"/>
      <c r="D17" s="773"/>
    </row>
    <row r="18" spans="1:4" ht="15.75" thickBot="1">
      <c r="A18" s="771" t="s">
        <v>182</v>
      </c>
      <c r="B18" s="772"/>
      <c r="C18" s="772"/>
      <c r="D18" s="773"/>
    </row>
    <row r="19" spans="1:4" ht="15.75" thickBot="1">
      <c r="A19" s="771" t="s">
        <v>206</v>
      </c>
      <c r="B19" s="772"/>
      <c r="C19" s="772"/>
      <c r="D19" s="773"/>
    </row>
    <row r="20" spans="1:4">
      <c r="A20" s="287" t="s">
        <v>266</v>
      </c>
      <c r="B20" s="288" t="s">
        <v>20</v>
      </c>
      <c r="C20" s="288" t="s">
        <v>21</v>
      </c>
      <c r="D20" s="289" t="s">
        <v>22</v>
      </c>
    </row>
    <row r="21" spans="1:4">
      <c r="A21" s="142" t="s">
        <v>187</v>
      </c>
      <c r="B21" s="1">
        <v>2132</v>
      </c>
      <c r="C21" s="1">
        <v>4328</v>
      </c>
      <c r="D21" s="11">
        <v>6460</v>
      </c>
    </row>
    <row r="22" spans="1:4">
      <c r="A22" s="144" t="s">
        <v>192</v>
      </c>
      <c r="B22" s="1">
        <v>304</v>
      </c>
      <c r="C22" s="1">
        <v>806</v>
      </c>
      <c r="D22" s="11">
        <v>1110</v>
      </c>
    </row>
    <row r="23" spans="1:4">
      <c r="A23" s="144" t="s">
        <v>193</v>
      </c>
      <c r="B23" s="1">
        <v>140</v>
      </c>
      <c r="C23" s="1">
        <v>408</v>
      </c>
      <c r="D23" s="11">
        <v>548</v>
      </c>
    </row>
    <row r="24" spans="1:4">
      <c r="A24" s="144" t="s">
        <v>194</v>
      </c>
      <c r="B24" s="1">
        <v>242</v>
      </c>
      <c r="C24" s="1">
        <v>1044</v>
      </c>
      <c r="D24" s="11">
        <v>1286</v>
      </c>
    </row>
    <row r="25" spans="1:4">
      <c r="A25" s="144" t="s">
        <v>195</v>
      </c>
      <c r="B25" s="1">
        <v>1268</v>
      </c>
      <c r="C25" s="1">
        <v>1195</v>
      </c>
      <c r="D25" s="11">
        <v>2463</v>
      </c>
    </row>
    <row r="26" spans="1:4">
      <c r="A26" s="144" t="s">
        <v>196</v>
      </c>
      <c r="B26" s="1">
        <v>178</v>
      </c>
      <c r="C26" s="1">
        <v>875</v>
      </c>
      <c r="D26" s="11">
        <v>1053</v>
      </c>
    </row>
    <row r="27" spans="1:4">
      <c r="A27" s="142" t="s">
        <v>188</v>
      </c>
      <c r="B27" s="1">
        <v>2530</v>
      </c>
      <c r="C27" s="1">
        <v>1419</v>
      </c>
      <c r="D27" s="11">
        <v>3949</v>
      </c>
    </row>
    <row r="28" spans="1:4">
      <c r="A28" s="144" t="s">
        <v>197</v>
      </c>
      <c r="B28" s="1">
        <v>187</v>
      </c>
      <c r="C28" s="1">
        <v>2</v>
      </c>
      <c r="D28" s="11">
        <v>189</v>
      </c>
    </row>
    <row r="29" spans="1:4">
      <c r="A29" s="144" t="s">
        <v>198</v>
      </c>
      <c r="B29" s="1">
        <v>2020</v>
      </c>
      <c r="C29" s="1">
        <v>1119</v>
      </c>
      <c r="D29" s="11">
        <v>3139</v>
      </c>
    </row>
    <row r="30" spans="1:4">
      <c r="A30" s="144" t="s">
        <v>199</v>
      </c>
      <c r="B30" s="1">
        <v>323</v>
      </c>
      <c r="C30" s="1">
        <v>298</v>
      </c>
      <c r="D30" s="11">
        <v>621</v>
      </c>
    </row>
    <row r="31" spans="1:4">
      <c r="A31" s="142" t="s">
        <v>189</v>
      </c>
      <c r="B31" s="1">
        <v>22</v>
      </c>
      <c r="C31" s="1">
        <v>0</v>
      </c>
      <c r="D31" s="11">
        <v>22</v>
      </c>
    </row>
    <row r="32" spans="1:4">
      <c r="A32" s="144" t="s">
        <v>200</v>
      </c>
      <c r="B32" s="1">
        <v>22</v>
      </c>
      <c r="C32" s="1">
        <v>0</v>
      </c>
      <c r="D32" s="11">
        <v>22</v>
      </c>
    </row>
    <row r="33" spans="1:4">
      <c r="A33" s="142" t="s">
        <v>190</v>
      </c>
      <c r="B33" s="1">
        <v>3719</v>
      </c>
      <c r="C33" s="1">
        <v>2096</v>
      </c>
      <c r="D33" s="11">
        <v>5815</v>
      </c>
    </row>
    <row r="34" spans="1:4">
      <c r="A34" s="144" t="s">
        <v>201</v>
      </c>
      <c r="B34" s="1">
        <v>969</v>
      </c>
      <c r="C34" s="1">
        <v>1356</v>
      </c>
      <c r="D34" s="11">
        <v>2325</v>
      </c>
    </row>
    <row r="35" spans="1:4">
      <c r="A35" s="144" t="s">
        <v>202</v>
      </c>
      <c r="B35" s="1">
        <v>2750</v>
      </c>
      <c r="C35" s="1">
        <v>740</v>
      </c>
      <c r="D35" s="11">
        <v>3490</v>
      </c>
    </row>
    <row r="36" spans="1:4" ht="15.75" thickBot="1">
      <c r="A36" s="143" t="s">
        <v>191</v>
      </c>
      <c r="B36" s="293">
        <v>8403</v>
      </c>
      <c r="C36" s="293">
        <v>7843</v>
      </c>
      <c r="D36" s="294">
        <v>16246</v>
      </c>
    </row>
    <row r="37" spans="1:4" s="85" customFormat="1" ht="15.75" thickBot="1">
      <c r="A37" s="134"/>
      <c r="B37" s="135"/>
      <c r="C37" s="135"/>
      <c r="D37" s="135"/>
    </row>
    <row r="38" spans="1:4" ht="15.75" thickBot="1">
      <c r="A38" s="771" t="s">
        <v>181</v>
      </c>
      <c r="B38" s="772"/>
      <c r="C38" s="772"/>
      <c r="D38" s="773"/>
    </row>
    <row r="39" spans="1:4" ht="15.75" thickBot="1">
      <c r="A39" s="771" t="s">
        <v>182</v>
      </c>
      <c r="B39" s="772"/>
      <c r="C39" s="772"/>
      <c r="D39" s="773"/>
    </row>
    <row r="40" spans="1:4" ht="15.75" thickBot="1">
      <c r="A40" s="771" t="s">
        <v>206</v>
      </c>
      <c r="B40" s="772"/>
      <c r="C40" s="772"/>
      <c r="D40" s="773"/>
    </row>
    <row r="41" spans="1:4" ht="15.75" thickBot="1">
      <c r="A41" s="774" t="s">
        <v>204</v>
      </c>
      <c r="B41" s="775"/>
      <c r="C41" s="775"/>
      <c r="D41" s="776"/>
    </row>
    <row r="42" spans="1:4">
      <c r="A42" s="290"/>
      <c r="B42" s="291" t="s">
        <v>20</v>
      </c>
      <c r="C42" s="291" t="s">
        <v>21</v>
      </c>
      <c r="D42" s="292" t="s">
        <v>22</v>
      </c>
    </row>
    <row r="43" spans="1:4">
      <c r="A43" s="145" t="s">
        <v>187</v>
      </c>
      <c r="B43" s="147">
        <v>2132</v>
      </c>
      <c r="C43" s="147">
        <v>4328</v>
      </c>
      <c r="D43" s="148">
        <v>6460</v>
      </c>
    </row>
    <row r="44" spans="1:4">
      <c r="A44" s="144" t="s">
        <v>192</v>
      </c>
      <c r="B44" s="49">
        <f>B22/B$21</f>
        <v>0.14258911819887429</v>
      </c>
      <c r="C44" s="49">
        <f t="shared" ref="C44:D44" si="0">C22/C$21</f>
        <v>0.18622920517560074</v>
      </c>
      <c r="D44" s="38">
        <f t="shared" si="0"/>
        <v>0.17182662538699692</v>
      </c>
    </row>
    <row r="45" spans="1:4">
      <c r="A45" s="144" t="s">
        <v>193</v>
      </c>
      <c r="B45" s="49">
        <f t="shared" ref="B45:D45" si="1">B23/B$21</f>
        <v>6.5666041275797379E-2</v>
      </c>
      <c r="C45" s="49">
        <f t="shared" si="1"/>
        <v>9.4269870609981515E-2</v>
      </c>
      <c r="D45" s="38">
        <f t="shared" si="1"/>
        <v>8.4829721362229105E-2</v>
      </c>
    </row>
    <row r="46" spans="1:4">
      <c r="A46" s="144" t="s">
        <v>194</v>
      </c>
      <c r="B46" s="49">
        <f t="shared" ref="B46:D46" si="2">B24/B$21</f>
        <v>0.11350844277673545</v>
      </c>
      <c r="C46" s="49">
        <f t="shared" si="2"/>
        <v>0.24121996303142329</v>
      </c>
      <c r="D46" s="38">
        <f t="shared" si="2"/>
        <v>0.19907120743034057</v>
      </c>
    </row>
    <row r="47" spans="1:4">
      <c r="A47" s="144" t="s">
        <v>195</v>
      </c>
      <c r="B47" s="49">
        <f t="shared" ref="B47:D47" si="3">B25/B$21</f>
        <v>0.59474671669793622</v>
      </c>
      <c r="C47" s="49">
        <f t="shared" si="3"/>
        <v>0.27610905730129393</v>
      </c>
      <c r="D47" s="38">
        <f t="shared" si="3"/>
        <v>0.38126934984520122</v>
      </c>
    </row>
    <row r="48" spans="1:4">
      <c r="A48" s="144" t="s">
        <v>196</v>
      </c>
      <c r="B48" s="49">
        <f t="shared" ref="B48:D48" si="4">B26/B$21</f>
        <v>8.3489681050656656E-2</v>
      </c>
      <c r="C48" s="49">
        <f t="shared" si="4"/>
        <v>0.20217190388170056</v>
      </c>
      <c r="D48" s="38">
        <f t="shared" si="4"/>
        <v>0.16300309597523219</v>
      </c>
    </row>
    <row r="49" spans="1:4">
      <c r="A49" s="145" t="s">
        <v>188</v>
      </c>
      <c r="B49" s="149">
        <v>2530</v>
      </c>
      <c r="C49" s="149">
        <v>1419</v>
      </c>
      <c r="D49" s="150">
        <v>3949</v>
      </c>
    </row>
    <row r="50" spans="1:4">
      <c r="A50" s="144" t="s">
        <v>197</v>
      </c>
      <c r="B50" s="49">
        <f>B28/B$27</f>
        <v>7.3913043478260873E-2</v>
      </c>
      <c r="C50" s="49">
        <f t="shared" ref="C50:D50" si="5">C28/C$27</f>
        <v>1.4094432699083862E-3</v>
      </c>
      <c r="D50" s="38">
        <f t="shared" si="5"/>
        <v>4.7860217776652315E-2</v>
      </c>
    </row>
    <row r="51" spans="1:4">
      <c r="A51" s="144" t="s">
        <v>198</v>
      </c>
      <c r="B51" s="49">
        <f t="shared" ref="B51:D51" si="6">B29/B$27</f>
        <v>0.79841897233201586</v>
      </c>
      <c r="C51" s="49">
        <f t="shared" si="6"/>
        <v>0.78858350951374212</v>
      </c>
      <c r="D51" s="38">
        <f t="shared" si="6"/>
        <v>0.79488478095720438</v>
      </c>
    </row>
    <row r="52" spans="1:4">
      <c r="A52" s="144" t="s">
        <v>199</v>
      </c>
      <c r="B52" s="49">
        <f t="shared" ref="B52:D52" si="7">B30/B$27</f>
        <v>0.12766798418972333</v>
      </c>
      <c r="C52" s="49">
        <f t="shared" si="7"/>
        <v>0.21000704721634955</v>
      </c>
      <c r="D52" s="38">
        <f t="shared" si="7"/>
        <v>0.15725500126614333</v>
      </c>
    </row>
    <row r="53" spans="1:4">
      <c r="A53" s="145" t="s">
        <v>189</v>
      </c>
      <c r="B53" s="149">
        <v>22</v>
      </c>
      <c r="C53" s="149">
        <v>0</v>
      </c>
      <c r="D53" s="150">
        <v>22</v>
      </c>
    </row>
    <row r="54" spans="1:4">
      <c r="A54" s="144" t="s">
        <v>200</v>
      </c>
      <c r="B54" s="136">
        <f>B32/B31</f>
        <v>1</v>
      </c>
      <c r="C54" s="136"/>
      <c r="D54" s="137">
        <f>D32/D31</f>
        <v>1</v>
      </c>
    </row>
    <row r="55" spans="1:4">
      <c r="A55" s="145" t="s">
        <v>190</v>
      </c>
      <c r="B55" s="149">
        <v>3719</v>
      </c>
      <c r="C55" s="149">
        <v>2096</v>
      </c>
      <c r="D55" s="150">
        <v>5815</v>
      </c>
    </row>
    <row r="56" spans="1:4">
      <c r="A56" s="144" t="s">
        <v>201</v>
      </c>
      <c r="B56" s="49">
        <f>B34/B$33</f>
        <v>0.26055391234202741</v>
      </c>
      <c r="C56" s="49">
        <f t="shared" ref="C56:D56" si="8">C34/C$33</f>
        <v>0.64694656488549618</v>
      </c>
      <c r="D56" s="38">
        <f t="shared" si="8"/>
        <v>0.3998280309544282</v>
      </c>
    </row>
    <row r="57" spans="1:4">
      <c r="A57" s="144" t="s">
        <v>202</v>
      </c>
      <c r="B57" s="49">
        <f>B35/B$33</f>
        <v>0.73944608765797259</v>
      </c>
      <c r="C57" s="49">
        <f t="shared" ref="C57:D57" si="9">C35/C$33</f>
        <v>0.35305343511450382</v>
      </c>
      <c r="D57" s="38">
        <f t="shared" si="9"/>
        <v>0.6001719690455718</v>
      </c>
    </row>
    <row r="58" spans="1:4" ht="1.5" customHeight="1" thickBot="1">
      <c r="A58" s="143" t="s">
        <v>191</v>
      </c>
      <c r="B58" s="151">
        <v>8403</v>
      </c>
      <c r="C58" s="151">
        <v>7843</v>
      </c>
      <c r="D58" s="152">
        <v>16246</v>
      </c>
    </row>
    <row r="59" spans="1:4" ht="15.75" thickBot="1">
      <c r="A59" s="295" t="s">
        <v>205</v>
      </c>
    </row>
    <row r="60" spans="1:4">
      <c r="A60" s="141"/>
      <c r="B60" s="288" t="s">
        <v>20</v>
      </c>
      <c r="C60" s="288" t="s">
        <v>21</v>
      </c>
      <c r="D60" s="289" t="s">
        <v>22</v>
      </c>
    </row>
    <row r="61" spans="1:4" s="2" customFormat="1">
      <c r="A61" s="145" t="s">
        <v>187</v>
      </c>
      <c r="B61" s="138">
        <f>B21/$D21</f>
        <v>0.330030959752322</v>
      </c>
      <c r="C61" s="138">
        <f t="shared" ref="C61:D61" si="10">C21/$D21</f>
        <v>0.669969040247678</v>
      </c>
      <c r="D61" s="139">
        <f t="shared" si="10"/>
        <v>1</v>
      </c>
    </row>
    <row r="62" spans="1:4">
      <c r="A62" s="144" t="s">
        <v>192</v>
      </c>
      <c r="B62" s="49">
        <f t="shared" ref="B62:D62" si="11">B22/$D22</f>
        <v>0.27387387387387385</v>
      </c>
      <c r="C62" s="49">
        <f t="shared" si="11"/>
        <v>0.72612612612612615</v>
      </c>
      <c r="D62" s="38">
        <f t="shared" si="11"/>
        <v>1</v>
      </c>
    </row>
    <row r="63" spans="1:4">
      <c r="A63" s="144" t="s">
        <v>193</v>
      </c>
      <c r="B63" s="49">
        <f t="shared" ref="B63:D63" si="12">B23/$D23</f>
        <v>0.25547445255474455</v>
      </c>
      <c r="C63" s="49">
        <f t="shared" si="12"/>
        <v>0.74452554744525545</v>
      </c>
      <c r="D63" s="38">
        <f t="shared" si="12"/>
        <v>1</v>
      </c>
    </row>
    <row r="64" spans="1:4">
      <c r="A64" s="144" t="s">
        <v>194</v>
      </c>
      <c r="B64" s="49">
        <f t="shared" ref="B64:D64" si="13">B24/$D24</f>
        <v>0.18818040435458788</v>
      </c>
      <c r="C64" s="49">
        <f t="shared" si="13"/>
        <v>0.81181959564541217</v>
      </c>
      <c r="D64" s="38">
        <f t="shared" si="13"/>
        <v>1</v>
      </c>
    </row>
    <row r="65" spans="1:4">
      <c r="A65" s="144" t="s">
        <v>195</v>
      </c>
      <c r="B65" s="49">
        <f t="shared" ref="B65:D65" si="14">B25/$D25</f>
        <v>0.51481932602517255</v>
      </c>
      <c r="C65" s="49">
        <f t="shared" si="14"/>
        <v>0.48518067397482745</v>
      </c>
      <c r="D65" s="38">
        <f t="shared" si="14"/>
        <v>1</v>
      </c>
    </row>
    <row r="66" spans="1:4">
      <c r="A66" s="144" t="s">
        <v>196</v>
      </c>
      <c r="B66" s="49">
        <f t="shared" ref="B66:D66" si="15">B26/$D26</f>
        <v>0.16904083570750236</v>
      </c>
      <c r="C66" s="49">
        <f t="shared" si="15"/>
        <v>0.83095916429249761</v>
      </c>
      <c r="D66" s="38">
        <f t="shared" si="15"/>
        <v>1</v>
      </c>
    </row>
    <row r="67" spans="1:4" s="2" customFormat="1">
      <c r="A67" s="145" t="s">
        <v>188</v>
      </c>
      <c r="B67" s="138">
        <f t="shared" ref="B67:D67" si="16">B27/$D27</f>
        <v>0.64066852367688021</v>
      </c>
      <c r="C67" s="138">
        <f t="shared" si="16"/>
        <v>0.35933147632311979</v>
      </c>
      <c r="D67" s="139">
        <f t="shared" si="16"/>
        <v>1</v>
      </c>
    </row>
    <row r="68" spans="1:4">
      <c r="A68" s="144" t="s">
        <v>197</v>
      </c>
      <c r="B68" s="49">
        <f t="shared" ref="B68:D68" si="17">B28/$D28</f>
        <v>0.98941798941798942</v>
      </c>
      <c r="C68" s="49">
        <f t="shared" si="17"/>
        <v>1.0582010582010581E-2</v>
      </c>
      <c r="D68" s="38">
        <f t="shared" si="17"/>
        <v>1</v>
      </c>
    </row>
    <row r="69" spans="1:4">
      <c r="A69" s="144" t="s">
        <v>198</v>
      </c>
      <c r="B69" s="49">
        <f t="shared" ref="B69:D69" si="18">B29/$D29</f>
        <v>0.64351704364447271</v>
      </c>
      <c r="C69" s="49">
        <f t="shared" si="18"/>
        <v>0.35648295635552724</v>
      </c>
      <c r="D69" s="38">
        <f t="shared" si="18"/>
        <v>1</v>
      </c>
    </row>
    <row r="70" spans="1:4">
      <c r="A70" s="144" t="s">
        <v>199</v>
      </c>
      <c r="B70" s="49">
        <f t="shared" ref="B70:D70" si="19">B30/$D30</f>
        <v>0.52012882447665054</v>
      </c>
      <c r="C70" s="49">
        <f t="shared" si="19"/>
        <v>0.47987117552334946</v>
      </c>
      <c r="D70" s="38">
        <f t="shared" si="19"/>
        <v>1</v>
      </c>
    </row>
    <row r="71" spans="1:4" s="2" customFormat="1">
      <c r="A71" s="145" t="s">
        <v>189</v>
      </c>
      <c r="B71" s="138">
        <f t="shared" ref="B71:D71" si="20">B31/$D31</f>
        <v>1</v>
      </c>
      <c r="C71" s="138">
        <f t="shared" si="20"/>
        <v>0</v>
      </c>
      <c r="D71" s="139">
        <f t="shared" si="20"/>
        <v>1</v>
      </c>
    </row>
    <row r="72" spans="1:4">
      <c r="A72" s="144" t="s">
        <v>200</v>
      </c>
      <c r="B72" s="49">
        <f t="shared" ref="B72:D72" si="21">B32/$D32</f>
        <v>1</v>
      </c>
      <c r="C72" s="49">
        <f t="shared" si="21"/>
        <v>0</v>
      </c>
      <c r="D72" s="38">
        <f t="shared" si="21"/>
        <v>1</v>
      </c>
    </row>
    <row r="73" spans="1:4" s="2" customFormat="1">
      <c r="A73" s="145" t="s">
        <v>190</v>
      </c>
      <c r="B73" s="138">
        <f t="shared" ref="B73:D73" si="22">B33/$D33</f>
        <v>0.63955288048151337</v>
      </c>
      <c r="C73" s="138">
        <f t="shared" si="22"/>
        <v>0.36044711951848668</v>
      </c>
      <c r="D73" s="139">
        <f t="shared" si="22"/>
        <v>1</v>
      </c>
    </row>
    <row r="74" spans="1:4">
      <c r="A74" s="144" t="s">
        <v>201</v>
      </c>
      <c r="B74" s="49">
        <f t="shared" ref="B74:D74" si="23">B34/$D34</f>
        <v>0.41677419354838707</v>
      </c>
      <c r="C74" s="49">
        <f t="shared" si="23"/>
        <v>0.58322580645161293</v>
      </c>
      <c r="D74" s="38">
        <f t="shared" si="23"/>
        <v>1</v>
      </c>
    </row>
    <row r="75" spans="1:4">
      <c r="A75" s="144" t="s">
        <v>202</v>
      </c>
      <c r="B75" s="49">
        <f t="shared" ref="B75:D75" si="24">B35/$D35</f>
        <v>0.78796561604584525</v>
      </c>
      <c r="C75" s="49">
        <f t="shared" si="24"/>
        <v>0.21203438395415472</v>
      </c>
      <c r="D75" s="38">
        <f t="shared" si="24"/>
        <v>1</v>
      </c>
    </row>
    <row r="76" spans="1:4" ht="15.75" thickBot="1">
      <c r="A76" s="143" t="s">
        <v>191</v>
      </c>
      <c r="B76" s="52">
        <f t="shared" ref="B76:D76" si="25">B36/$D36</f>
        <v>0.51723501169518649</v>
      </c>
      <c r="C76" s="52">
        <f t="shared" si="25"/>
        <v>0.48276498830481351</v>
      </c>
      <c r="D76" s="39">
        <f t="shared" si="25"/>
        <v>1</v>
      </c>
    </row>
  </sheetData>
  <sheetProtection algorithmName="SHA-512" hashValue="xEJEOjWAefdi+/ql4bzzqnzGWuFX55xlG+p8Zbppyz+sIAM1uXIq3Rz/Mq8DVoNmPPqhDhbnN0g/YwZqvgXKcg==" saltValue="SXsBupulPl/0v4uf0DEr4w==" spinCount="100000" sheet="1" objects="1" scenarios="1"/>
  <mergeCells count="10">
    <mergeCell ref="A40:D40"/>
    <mergeCell ref="A41:D41"/>
    <mergeCell ref="A17:D17"/>
    <mergeCell ref="A18:D18"/>
    <mergeCell ref="A19:D19"/>
    <mergeCell ref="A4:D4"/>
    <mergeCell ref="A5:D5"/>
    <mergeCell ref="A6:D6"/>
    <mergeCell ref="A38:D38"/>
    <mergeCell ref="A39:D39"/>
  </mergeCells>
  <hyperlinks>
    <hyperlink ref="A3" r:id="rId1" display="http://dati.istruzione.it/opendata/opendata/catalogo/" xr:uid="{00000000-0004-0000-0700-000000000000}"/>
  </hyperlinks>
  <pageMargins left="0.7" right="0.7" top="0.75" bottom="0.75" header="0.3" footer="0.3"/>
  <pageSetup paperSize="9" orientation="portrait" r:id="rId2"/>
  <rowBreaks count="1" manualBreakCount="1">
    <brk id="37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5791c1b-ad8c-4465-9ce5-ba0708646f9b" xsi:nil="true"/>
    <lcf76f155ced4ddcb4097134ff3c332f xmlns="4538c2ba-a1df-486a-8a8b-ba2804e3cf4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4BD8EDA10229945862283FB35699FFB" ma:contentTypeVersion="12" ma:contentTypeDescription="Create a new document." ma:contentTypeScope="" ma:versionID="a0358a2cc4a9701a602b1dc9ac2b075b">
  <xsd:schema xmlns:xsd="http://www.w3.org/2001/XMLSchema" xmlns:xs="http://www.w3.org/2001/XMLSchema" xmlns:p="http://schemas.microsoft.com/office/2006/metadata/properties" xmlns:ns2="4538c2ba-a1df-486a-8a8b-ba2804e3cf40" xmlns:ns3="05791c1b-ad8c-4465-9ce5-ba0708646f9b" targetNamespace="http://schemas.microsoft.com/office/2006/metadata/properties" ma:root="true" ma:fieldsID="083bfa2a8e96491ca587db3200af9b71" ns2:_="" ns3:_="">
    <xsd:import namespace="4538c2ba-a1df-486a-8a8b-ba2804e3cf40"/>
    <xsd:import namespace="05791c1b-ad8c-4465-9ce5-ba0708646f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38c2ba-a1df-486a-8a8b-ba2804e3cf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c8c34638-ad71-477a-8216-b930bee6a4d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791c1b-ad8c-4465-9ce5-ba0708646f9b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84b2eeb9-5985-4043-a273-309ee7af2cfe}" ma:internalName="TaxCatchAll" ma:showField="CatchAllData" ma:web="05791c1b-ad8c-4465-9ce5-ba0708646f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CF1DB3B-F9B8-480A-85E7-43947F7DEA09}">
  <ds:schemaRefs>
    <ds:schemaRef ds:uri="http://schemas.microsoft.com/office/2006/metadata/properties"/>
    <ds:schemaRef ds:uri="http://schemas.microsoft.com/office/infopath/2007/PartnerControls"/>
    <ds:schemaRef ds:uri="05791c1b-ad8c-4465-9ce5-ba0708646f9b"/>
    <ds:schemaRef ds:uri="4538c2ba-a1df-486a-8a8b-ba2804e3cf40"/>
  </ds:schemaRefs>
</ds:datastoreItem>
</file>

<file path=customXml/itemProps2.xml><?xml version="1.0" encoding="utf-8"?>
<ds:datastoreItem xmlns:ds="http://schemas.openxmlformats.org/officeDocument/2006/customXml" ds:itemID="{1FB505AD-5AF6-473C-B0DA-9E6692DBCF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38c2ba-a1df-486a-8a8b-ba2804e3cf40"/>
    <ds:schemaRef ds:uri="05791c1b-ad8c-4465-9ce5-ba0708646f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4137107-0C3A-4CC2-AF57-8D8F5E8D3E9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35</vt:i4>
      </vt:variant>
      <vt:variant>
        <vt:lpstr>Intervalli denominati</vt:lpstr>
      </vt:variant>
      <vt:variant>
        <vt:i4>24</vt:i4>
      </vt:variant>
    </vt:vector>
  </HeadingPairs>
  <TitlesOfParts>
    <vt:vector size="59" baseType="lpstr">
      <vt:lpstr>Copertina</vt:lpstr>
      <vt:lpstr>SDM - Tav.1a.</vt:lpstr>
      <vt:lpstr>SDM - Tav.1b.</vt:lpstr>
      <vt:lpstr>SDM - Tav.1c.</vt:lpstr>
      <vt:lpstr>SDM - Tav.2a</vt:lpstr>
      <vt:lpstr>SDM - Tav.2b</vt:lpstr>
      <vt:lpstr>SDM - Tav.3a</vt:lpstr>
      <vt:lpstr>SDM - Tav. 3b</vt:lpstr>
      <vt:lpstr>IFCC - Tav. 4a</vt:lpstr>
      <vt:lpstr>IFCC - Tav. 4b</vt:lpstr>
      <vt:lpstr>IFCC- Tav 4c</vt:lpstr>
      <vt:lpstr>IFCC- Tav 4d</vt:lpstr>
      <vt:lpstr>IFCC - Tav. 4e</vt:lpstr>
      <vt:lpstr>LCTV-Tav. 5a </vt:lpstr>
      <vt:lpstr>LCTV -Tav. 5b</vt:lpstr>
      <vt:lpstr>LCTV - Tav. 5c</vt:lpstr>
      <vt:lpstr>LCTV -Tav.5d</vt:lpstr>
      <vt:lpstr>LCTV - Tav. 6a</vt:lpstr>
      <vt:lpstr>LCTV - Tav. 6b</vt:lpstr>
      <vt:lpstr>Tav. 12</vt:lpstr>
      <vt:lpstr>LCTV-Tav. 6 c</vt:lpstr>
      <vt:lpstr>LCTV- Tav. 7</vt:lpstr>
      <vt:lpstr>LCTV - Tav.8</vt:lpstr>
      <vt:lpstr>LCTV -Tav. 9a</vt:lpstr>
      <vt:lpstr>LCTV - Tav. 9b</vt:lpstr>
      <vt:lpstr>LCTV - Tav.9c</vt:lpstr>
      <vt:lpstr>LCTV - Tav.10a</vt:lpstr>
      <vt:lpstr>LCTV - Tav.10b</vt:lpstr>
      <vt:lpstr>LCTV - Tav.10c</vt:lpstr>
      <vt:lpstr>RSUTCV - Tav.11v</vt:lpstr>
      <vt:lpstr>RSUTCV - Tav.11</vt:lpstr>
      <vt:lpstr>V - Tav. 12</vt:lpstr>
      <vt:lpstr>V - Tav. 13</vt:lpstr>
      <vt:lpstr>PI - Tav. 14</vt:lpstr>
      <vt:lpstr>Tav. 15</vt:lpstr>
      <vt:lpstr>'IFCC - Tav. 4b'!Area_stampa</vt:lpstr>
      <vt:lpstr>'LCTV - Tav. 5c'!Area_stampa</vt:lpstr>
      <vt:lpstr>'LCTV - Tav. 6b'!Area_stampa</vt:lpstr>
      <vt:lpstr>'LCTV - Tav. 9b'!Area_stampa</vt:lpstr>
      <vt:lpstr>'LCTV - Tav.10a'!Area_stampa</vt:lpstr>
      <vt:lpstr>'LCTV - Tav.10b'!Area_stampa</vt:lpstr>
      <vt:lpstr>'LCTV - Tav.10c'!Area_stampa</vt:lpstr>
      <vt:lpstr>'LCTV - Tav.8'!Area_stampa</vt:lpstr>
      <vt:lpstr>'LCTV - Tav.9c'!Area_stampa</vt:lpstr>
      <vt:lpstr>'LCTV- Tav. 7'!Area_stampa</vt:lpstr>
      <vt:lpstr>'LCTV -Tav. 9a'!Area_stampa</vt:lpstr>
      <vt:lpstr>'LCTV-Tav. 6 c'!Area_stampa</vt:lpstr>
      <vt:lpstr>'PI - Tav. 14'!Area_stampa</vt:lpstr>
      <vt:lpstr>'RSUTCV - Tav.11'!Area_stampa</vt:lpstr>
      <vt:lpstr>'RSUTCV - Tav.11v'!Area_stampa</vt:lpstr>
      <vt:lpstr>'SDM - Tav. 3b'!Area_stampa</vt:lpstr>
      <vt:lpstr>'SDM - Tav.1a.'!Area_stampa</vt:lpstr>
      <vt:lpstr>'SDM - Tav.1b.'!Area_stampa</vt:lpstr>
      <vt:lpstr>'SDM - Tav.1c.'!Area_stampa</vt:lpstr>
      <vt:lpstr>'SDM - Tav.2a'!Area_stampa</vt:lpstr>
      <vt:lpstr>'SDM - Tav.2b'!Area_stampa</vt:lpstr>
      <vt:lpstr>'SDM - Tav.3a'!Area_stampa</vt:lpstr>
      <vt:lpstr>'Tav. 15'!Area_stampa</vt:lpstr>
      <vt:lpstr>'V - Tav. 13'!Area_stampa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Cuffiani Roberta</dc:creator>
  <cp:lastModifiedBy>Masotti Sabina</cp:lastModifiedBy>
  <cp:lastPrinted>2024-02-08T12:51:04Z</cp:lastPrinted>
  <dcterms:created xsi:type="dcterms:W3CDTF">2023-01-02T11:38:02Z</dcterms:created>
  <dcterms:modified xsi:type="dcterms:W3CDTF">2024-02-08T13:12:58Z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0x01010064BD8EDA10229945862283FB35699FFB</vt:lpwstr>
  </property>
  <property fmtid="{D5CDD505-2E9C-101B-9397-08002B2CF9AE}" pid="3" name="Order">
    <vt:r8>1078400</vt:r8>
  </property>
  <property fmtid="{D5CDD505-2E9C-101B-9397-08002B2CF9AE}" pid="4" name="MediaServiceImageTags">
    <vt:lpwstr/>
  </property>
</Properties>
</file>