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035" windowHeight="9285" activeTab="9"/>
  </bookViews>
  <sheets>
    <sheet name="Tab.1" sheetId="1" r:id="rId1"/>
    <sheet name="Tab. 2" sheetId="2" r:id="rId2"/>
    <sheet name="Tab.3" sheetId="5" r:id="rId3"/>
    <sheet name="Tab.4" sheetId="6" r:id="rId4"/>
    <sheet name="Tab.5" sheetId="7" r:id="rId5"/>
    <sheet name="Tab. 6" sheetId="8" r:id="rId6"/>
    <sheet name="Tab. 7" sheetId="4" r:id="rId7"/>
    <sheet name="Tab. 8 " sheetId="12" r:id="rId8"/>
    <sheet name="Tab. 9" sheetId="11" r:id="rId9"/>
    <sheet name="Tab. 10" sheetId="9" r:id="rId10"/>
  </sheets>
  <externalReferences>
    <externalReference r:id="rId11"/>
    <externalReference r:id="rId12"/>
  </externalReferences>
  <definedNames>
    <definedName name="_Toc94174144" localSheetId="5">'Tab. 6'!$A$1</definedName>
  </definedNames>
  <calcPr calcId="145621"/>
</workbook>
</file>

<file path=xl/calcChain.xml><?xml version="1.0" encoding="utf-8"?>
<calcChain xmlns="http://schemas.openxmlformats.org/spreadsheetml/2006/main">
  <c r="F21" i="6" l="1"/>
  <c r="H21" i="6"/>
  <c r="O8" i="6" l="1"/>
  <c r="P8" i="6"/>
  <c r="Q8" i="6"/>
  <c r="R8" i="6"/>
  <c r="S8" i="6"/>
  <c r="O7" i="6"/>
  <c r="I16" i="9" l="1"/>
  <c r="H16" i="9"/>
  <c r="G16" i="9"/>
  <c r="F16" i="9"/>
  <c r="E16" i="9"/>
  <c r="I15" i="9"/>
  <c r="H15" i="9"/>
  <c r="G15" i="9"/>
  <c r="F15" i="9"/>
  <c r="E15" i="9"/>
  <c r="I14" i="9"/>
  <c r="H14" i="9"/>
  <c r="G14" i="9"/>
  <c r="F14" i="9"/>
  <c r="E14" i="9"/>
  <c r="I13" i="9"/>
  <c r="H13" i="9"/>
  <c r="G13" i="9"/>
  <c r="F13" i="9"/>
  <c r="E13" i="9"/>
  <c r="I12" i="9"/>
  <c r="H12" i="9"/>
  <c r="G12" i="9"/>
  <c r="F12" i="9"/>
  <c r="E12" i="9"/>
  <c r="I11" i="9"/>
  <c r="H11" i="9"/>
  <c r="G11" i="9"/>
  <c r="F11" i="9"/>
  <c r="E11" i="9"/>
  <c r="I10" i="9"/>
  <c r="H10" i="9"/>
  <c r="G10" i="9"/>
  <c r="F10" i="9"/>
  <c r="E10" i="9"/>
  <c r="I9" i="9"/>
  <c r="H9" i="9"/>
  <c r="G9" i="9"/>
  <c r="F9" i="9"/>
  <c r="E9" i="9"/>
  <c r="I8" i="9"/>
  <c r="H8" i="9"/>
  <c r="G8" i="9"/>
  <c r="F8" i="9"/>
  <c r="E8" i="9"/>
  <c r="I7" i="9"/>
  <c r="H7" i="9"/>
  <c r="G7" i="9"/>
  <c r="F7" i="9"/>
  <c r="E7" i="9"/>
  <c r="I6" i="9"/>
  <c r="H6" i="9"/>
  <c r="G6" i="9"/>
  <c r="F6" i="9"/>
  <c r="E6" i="9"/>
  <c r="I5" i="9"/>
  <c r="H5" i="9"/>
  <c r="G5" i="9"/>
  <c r="F5" i="9"/>
  <c r="E5" i="9"/>
  <c r="D7" i="8"/>
  <c r="C7" i="8"/>
  <c r="B7" i="8"/>
  <c r="D6" i="8"/>
  <c r="C6" i="8"/>
  <c r="B6" i="8"/>
  <c r="D5" i="8"/>
  <c r="C5" i="8"/>
  <c r="B5" i="8"/>
  <c r="D4" i="8"/>
  <c r="C4" i="8"/>
  <c r="B4" i="8"/>
  <c r="C9" i="5"/>
  <c r="D9" i="5"/>
  <c r="E9" i="5"/>
  <c r="F9" i="5"/>
  <c r="G9" i="5"/>
  <c r="H9" i="5"/>
  <c r="I9" i="5"/>
  <c r="B9" i="5"/>
  <c r="C10" i="5"/>
  <c r="D10" i="5"/>
  <c r="E10" i="5"/>
  <c r="F10" i="5"/>
  <c r="G10" i="5"/>
  <c r="H10" i="5"/>
  <c r="I10" i="5"/>
  <c r="B10" i="5"/>
  <c r="E7" i="6"/>
  <c r="D7" i="6"/>
  <c r="C7" i="6"/>
  <c r="B7" i="6"/>
  <c r="K6" i="6"/>
  <c r="J6" i="6"/>
  <c r="I6" i="6"/>
  <c r="H6" i="6"/>
  <c r="G6" i="6"/>
  <c r="F6" i="6"/>
  <c r="E6" i="6"/>
  <c r="D6" i="6"/>
  <c r="C6" i="6"/>
  <c r="B6" i="6"/>
  <c r="K5" i="6"/>
  <c r="J5" i="6"/>
  <c r="I5" i="6"/>
  <c r="H5" i="6"/>
  <c r="G5" i="6"/>
  <c r="G9" i="6" s="1"/>
  <c r="G14" i="6" s="1"/>
  <c r="F5" i="6"/>
  <c r="F9" i="6" s="1"/>
  <c r="E5" i="6"/>
  <c r="D5" i="6"/>
  <c r="C5" i="6"/>
  <c r="M5" i="6" s="1"/>
  <c r="B5" i="6"/>
  <c r="G6" i="2"/>
  <c r="C6" i="2"/>
  <c r="H6" i="2" s="1"/>
  <c r="B6" i="2"/>
  <c r="I6" i="2" s="1"/>
  <c r="G5" i="2"/>
  <c r="C5" i="2"/>
  <c r="H5" i="2" s="1"/>
  <c r="B5" i="2"/>
  <c r="I5" i="2" s="1"/>
  <c r="G4" i="2"/>
  <c r="C4" i="2"/>
  <c r="H4" i="2" s="1"/>
  <c r="B4" i="2"/>
  <c r="I4" i="2" s="1"/>
  <c r="F16" i="1"/>
  <c r="E16" i="1"/>
  <c r="D16" i="1"/>
  <c r="C16" i="1"/>
  <c r="K9" i="6" l="1"/>
  <c r="K11" i="6"/>
  <c r="J12" i="6"/>
  <c r="K12" i="6"/>
  <c r="F13" i="6"/>
  <c r="F14" i="6"/>
  <c r="F12" i="6"/>
  <c r="I5" i="8"/>
  <c r="H9" i="6"/>
  <c r="H12" i="6" s="1"/>
  <c r="J9" i="6"/>
  <c r="I9" i="6"/>
  <c r="D9" i="6"/>
  <c r="P6" i="6"/>
  <c r="E9" i="6"/>
  <c r="M6" i="6"/>
  <c r="B9" i="6"/>
  <c r="R7" i="6"/>
  <c r="L6" i="6"/>
  <c r="N6" i="6"/>
  <c r="P7" i="6"/>
  <c r="H4" i="8"/>
  <c r="O6" i="6"/>
  <c r="G15" i="6"/>
  <c r="I4" i="8"/>
  <c r="Q6" i="6"/>
  <c r="H5" i="8"/>
  <c r="S7" i="6"/>
  <c r="P5" i="6"/>
  <c r="C9" i="6"/>
  <c r="N7" i="6"/>
  <c r="H6" i="8"/>
  <c r="B8" i="8"/>
  <c r="E5" i="8" s="1"/>
  <c r="I6" i="8"/>
  <c r="H7" i="8"/>
  <c r="I7" i="8"/>
  <c r="C8" i="8"/>
  <c r="D8" i="8"/>
  <c r="F4" i="8"/>
  <c r="G7" i="8"/>
  <c r="S5" i="6"/>
  <c r="L5" i="6"/>
  <c r="Q7" i="6"/>
  <c r="N5" i="6"/>
  <c r="O5" i="6"/>
  <c r="J15" i="6"/>
  <c r="Q5" i="6"/>
  <c r="C18" i="1"/>
  <c r="C17" i="1"/>
  <c r="R6" i="6" l="1"/>
  <c r="I13" i="6"/>
  <c r="I14" i="6"/>
  <c r="J14" i="6"/>
  <c r="J13" i="6"/>
  <c r="I11" i="6"/>
  <c r="S6" i="6"/>
  <c r="K14" i="6"/>
  <c r="K13" i="6"/>
  <c r="H15" i="6"/>
  <c r="H14" i="6"/>
  <c r="H13" i="6"/>
  <c r="I12" i="6"/>
  <c r="E8" i="8"/>
  <c r="H11" i="6"/>
  <c r="L9" i="6"/>
  <c r="L11" i="6"/>
  <c r="I15" i="6"/>
  <c r="J11" i="6"/>
  <c r="M9" i="6"/>
  <c r="E7" i="8"/>
  <c r="K15" i="6"/>
  <c r="Q9" i="6"/>
  <c r="E4" i="8"/>
  <c r="G11" i="6"/>
  <c r="F11" i="6"/>
  <c r="F15" i="6" s="1"/>
  <c r="G13" i="6"/>
  <c r="O9" i="6"/>
  <c r="E6" i="8"/>
  <c r="I8" i="8"/>
  <c r="G8" i="8"/>
  <c r="G6" i="8"/>
  <c r="H8" i="8"/>
  <c r="F8" i="8"/>
  <c r="G5" i="8"/>
  <c r="G4" i="8"/>
  <c r="F7" i="8"/>
  <c r="F6" i="8"/>
  <c r="F5" i="8"/>
  <c r="R5" i="6"/>
  <c r="P9" i="6"/>
  <c r="N9" i="6"/>
  <c r="M13" i="6" l="1"/>
  <c r="M14" i="6"/>
  <c r="M11" i="6"/>
  <c r="M15" i="6"/>
  <c r="S9" i="6"/>
  <c r="L14" i="6"/>
  <c r="L13" i="6"/>
  <c r="L12" i="6"/>
  <c r="M12" i="6"/>
  <c r="L15" i="6"/>
  <c r="R9" i="6"/>
</calcChain>
</file>

<file path=xl/sharedStrings.xml><?xml version="1.0" encoding="utf-8"?>
<sst xmlns="http://schemas.openxmlformats.org/spreadsheetml/2006/main" count="288" uniqueCount="118">
  <si>
    <t>Gennaio</t>
  </si>
  <si>
    <t>n.d.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</si>
  <si>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</si>
  <si>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</si>
  <si>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</si>
  <si>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</si>
  <si>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</si>
  <si>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</si>
  <si>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</si>
  <si>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</si>
  <si>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</si>
  <si>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</si>
  <si>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</si>
  <si>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</si>
  <si>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var%2021/2020</t>
  </si>
  <si>
    <t>Var%2021/2019</t>
  </si>
  <si>
    <t>Tab. 1 - Auto immatricolate in provincia di Ravenna. Anni 2019-2021.</t>
  </si>
  <si>
    <r>
      <t xml:space="preserve">Fonte: </t>
    </r>
    <r>
      <rPr>
        <b/>
        <sz val="7"/>
        <color theme="1"/>
        <rFont val="Arial"/>
        <family val="2"/>
      </rPr>
      <t xml:space="preserve">ACI. </t>
    </r>
    <r>
      <rPr>
        <sz val="7"/>
        <color theme="1"/>
        <rFont val="Arial"/>
        <family val="2"/>
      </rPr>
      <t xml:space="preserve"> Elaborazione: Sistan – Provincia di Ravenna - Servizio Statistica</t>
    </r>
  </si>
  <si>
    <t>MEDIA     2010-2021</t>
  </si>
  <si>
    <t>MEDIA     2017-2019</t>
  </si>
  <si>
    <t>ANNO 2019</t>
  </si>
  <si>
    <t>ANNO 2020</t>
  </si>
  <si>
    <t>ANNO 2021</t>
  </si>
  <si>
    <t>Var.% 2021/2020</t>
  </si>
  <si>
    <t>Var% 2021/Media 2017-2019</t>
  </si>
  <si>
    <t>Var% 2021/Media 2010-2021</t>
  </si>
  <si>
    <t>GEN-GIU 2020</t>
  </si>
  <si>
    <t>GEN-GIU 2021</t>
  </si>
  <si>
    <t>MEDIA GEN-GIU 2010-2020</t>
  </si>
  <si>
    <t>MEDIA GEN-GIU 2017-2019</t>
  </si>
  <si>
    <t>Var% 2021/Media Gen-Giu 2010-2020</t>
  </si>
  <si>
    <t>Var% 2021/Media Gen-Giu 2017-2019</t>
  </si>
  <si>
    <t>Incidenti</t>
  </si>
  <si>
    <t>Feriti</t>
  </si>
  <si>
    <t>Morti</t>
  </si>
  <si>
    <t>Tab.2 - Incidenti stradali con lesioni a persone, feriti e vittime in provincia di Ravenna. Periodo:  anno 2019, anno 2020, anno 2021, media 2010-2020, media 2017-2019.</t>
  </si>
  <si>
    <t>SESSO</t>
  </si>
  <si>
    <t>Media 2017-2019</t>
  </si>
  <si>
    <t>Var.% 2021/2019</t>
  </si>
  <si>
    <t>Femmina</t>
  </si>
  <si>
    <t>Maschio</t>
  </si>
  <si>
    <t>Tab.3 - Feriti e vittime in provincia di Ravenna per sesso. Periodo:  anno 2019, anno 2020, anno 2021, media 2017-2019. Variazioni percentuali.</t>
  </si>
  <si>
    <t>CLASSI DI ETA'</t>
  </si>
  <si>
    <t>0-29</t>
  </si>
  <si>
    <t>Tab.4 - Feriti e vittime in provincia di Ravenna per età. Periodo:  anno 2019, anno 2020, anno 2021, media 2017-2019. Variazioni percentuali.</t>
  </si>
  <si>
    <t xml:space="preserve"> Anno</t>
  </si>
  <si>
    <t>Autostrada</t>
  </si>
  <si>
    <t xml:space="preserve"> Incidenti</t>
  </si>
  <si>
    <t xml:space="preserve"> Morti</t>
  </si>
  <si>
    <t>Indice Mortalità</t>
  </si>
  <si>
    <t>Indice di Lesività</t>
  </si>
  <si>
    <t>Indice di Pericolosità</t>
  </si>
  <si>
    <t>Media 2010-2021</t>
  </si>
  <si>
    <t>Var. 2021/2020</t>
  </si>
  <si>
    <t>Var. 2021/Media 2017-2019</t>
  </si>
  <si>
    <t>Var. 2021/Media 2010-2021</t>
  </si>
  <si>
    <t>Extraurbana</t>
  </si>
  <si>
    <t xml:space="preserve">Morti </t>
  </si>
  <si>
    <t>Urbana</t>
  </si>
  <si>
    <r>
      <t>Tab.5 - Incidenti,morti feriti per tipo di strada. Provincia di Ravenna. Periodo anno 2010, media 2010-2021, media 2017-2019, 2020 e 2021. Variazioni % incidenti feriti e moti e variazioni punti percentuali indici.</t>
    </r>
    <r>
      <rPr>
        <b/>
        <i/>
        <sz val="7"/>
        <rFont val="Arial"/>
        <family val="2"/>
      </rPr>
      <t xml:space="preserve"> </t>
    </r>
  </si>
  <si>
    <t>Numero Incidenti</t>
  </si>
  <si>
    <t>Numero morti</t>
  </si>
  <si>
    <t>Numero Feriti</t>
  </si>
  <si>
    <t>%numero incidenti</t>
  </si>
  <si>
    <t>%numero morti</t>
  </si>
  <si>
    <t>%numero feriti</t>
  </si>
  <si>
    <t>Indice di mortalità</t>
  </si>
  <si>
    <t>Indice di lesività</t>
  </si>
  <si>
    <t>notte (0:0-6:30)</t>
  </si>
  <si>
    <t>mattina (6:30-12:00)</t>
  </si>
  <si>
    <t>pomeriggio (12:30-18:30)</t>
  </si>
  <si>
    <t>sera (18:30-24:00)</t>
  </si>
  <si>
    <t>Tab.6 - Incidenti stradali con lesioni a persone e feriti in provincia di Ravenna,%numero morti,%numero feriti, indice di mortalità, indice di lesività. Anno 2021.</t>
  </si>
  <si>
    <t>MEDIA 2010-2021</t>
  </si>
  <si>
    <t>MEDIA 2017-2019</t>
  </si>
  <si>
    <t>Lunedì</t>
  </si>
  <si>
    <t>Martedì</t>
  </si>
  <si>
    <t>Mercoledì</t>
  </si>
  <si>
    <t>Giovedì</t>
  </si>
  <si>
    <t>Venerdì</t>
  </si>
  <si>
    <t>Sabato</t>
  </si>
  <si>
    <t>Domenica</t>
  </si>
  <si>
    <t>Tabella 7 - Incidenti stradali con lesioni a persone e feriti in provincia di Ravenna per giorno.</t>
  </si>
  <si>
    <t>Valori assoluti</t>
  </si>
  <si>
    <t>Valori percentuali</t>
  </si>
  <si>
    <t>NATURA</t>
  </si>
  <si>
    <t>% Incidenti</t>
  </si>
  <si>
    <t>% Morti</t>
  </si>
  <si>
    <t>% Feriti</t>
  </si>
  <si>
    <t>Scontro frontale</t>
  </si>
  <si>
    <t>Scontro frontale-laterale</t>
  </si>
  <si>
    <t>Scontro laterale</t>
  </si>
  <si>
    <t>Tamponamento</t>
  </si>
  <si>
    <t>Investimento di pedoni</t>
  </si>
  <si>
    <t>Urto con veicolo in fermata</t>
  </si>
  <si>
    <t>Urto con veicolo in sosta</t>
  </si>
  <si>
    <t>Urto con ostacolo</t>
  </si>
  <si>
    <t>Fuoriuscita</t>
  </si>
  <si>
    <t>Infortunio per frenata</t>
  </si>
  <si>
    <t>Infortunio per caduta</t>
  </si>
  <si>
    <t xml:space="preserve">Autovettura </t>
  </si>
  <si>
    <t>Autobus - Filobus - Tram</t>
  </si>
  <si>
    <t>Autocarri - Motrici e simili</t>
  </si>
  <si>
    <t xml:space="preserve">Motociclo </t>
  </si>
  <si>
    <t>Ciclomotore</t>
  </si>
  <si>
    <t>Velocipede-Bici elettrica-Monopattino elettrico</t>
  </si>
  <si>
    <t>A Piedi</t>
  </si>
  <si>
    <t>Altri utenti della strada</t>
  </si>
  <si>
    <t>N.D.</t>
  </si>
  <si>
    <t>Fonte: Istat: Rilevazione degli incidenti stradali con lesioni alle persone.   Elaborazione: Sistan – Provincia di Ravenna - Servizio Statistica</t>
  </si>
  <si>
    <t>Fonte:  Istat: Rilevazione degli incidenti stradali con lesioni alle persone.   Elaborazione: Sistan – Provincia di Ravenna - Servizio Statistica</t>
  </si>
  <si>
    <r>
      <t xml:space="preserve">Fonte: </t>
    </r>
    <r>
      <rPr>
        <b/>
        <sz val="7"/>
        <color theme="1"/>
        <rFont val="Arial"/>
        <family val="2"/>
      </rPr>
      <t xml:space="preserve">Istat: Rilevazione degli incidenti stradali con lesioni alle persone.  </t>
    </r>
    <r>
      <rPr>
        <sz val="7"/>
        <color theme="1"/>
        <rFont val="Arial"/>
        <family val="2"/>
      </rPr>
      <t xml:space="preserve"> Elaborazione: Sistan – Provincia di Ravenna - Servizio Statistica</t>
    </r>
  </si>
  <si>
    <t>30-64</t>
  </si>
  <si>
    <t>65 e più</t>
  </si>
  <si>
    <t>Numero Morti</t>
  </si>
  <si>
    <t>Tabella 8 - Incidenti stradali con lesioni a persone e feriti in provincia di Ravenna. Analisi incidentalità ed infortunati per mese.</t>
  </si>
  <si>
    <t xml:space="preserve">Tabella 9 - Infortunati e vittime della strada in provincia di Ravenna per mezzo utilizzato (percentuale sul totale). Periodo anno 2021 e 2020, media 2017-2019, </t>
  </si>
  <si>
    <t>Tabella 10 - Numero incidenti, feriti, morti, indice di mortalità in provincia di Ravenna. Anno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</si>
</sst>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_-;_-@_-"/>
    <numFmt numFmtId="165" formatCode="_-* #,##0.00_-;\-* #,##0.00_-;_-* &quot;-&quot;??_-;_-@_-"/>
    <numFmt numFmtId="166" formatCode="0.0%"/>
    <numFmt numFmtId="167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color indexed="8"/>
      <name val="Arial Unicode MS"/>
      <family val="2"/>
    </font>
    <font>
      <b/>
      <i/>
      <sz val="8"/>
      <color indexed="12"/>
      <name val="Arial Unicode MS"/>
      <family val="2"/>
    </font>
    <font>
      <sz val="8"/>
      <color indexed="8"/>
      <name val="Arial Unicode MS"/>
      <family val="2"/>
    </font>
    <font>
      <sz val="8"/>
      <color theme="1"/>
      <name val="Arial Unicode MS"/>
      <family val="2"/>
    </font>
    <font>
      <sz val="8"/>
      <name val="Arial Unicode MS"/>
      <family val="2"/>
    </font>
    <font>
      <b/>
      <i/>
      <sz val="7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indexed="23"/>
      <name val="Arial"/>
      <family val="2"/>
    </font>
    <font>
      <b/>
      <i/>
      <sz val="8"/>
      <color indexed="12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thin">
        <color indexed="64"/>
      </right>
      <top/>
      <bottom style="hair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hair">
        <color indexed="22"/>
      </right>
      <top style="thin">
        <color indexed="64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0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</cellStyleXfs>
  <cellXfs count="160">
    <xf numFmtId="0" fontId="0" fillId="0" borderId="0" xfId="0"/>
    <xf numFmtId="0" fontId="0" fillId="0" borderId="2" xfId="0" applyBorder="1"/>
    <xf numFmtId="0" fontId="2" fillId="0" borderId="2" xfId="0" applyFont="1" applyBorder="1"/>
    <xf numFmtId="0" fontId="3" fillId="0" borderId="0" xfId="0" applyFont="1" applyAlignment="1">
      <alignment vertical="center"/>
    </xf>
    <xf numFmtId="0" fontId="8" fillId="0" borderId="2" xfId="0" applyFont="1" applyBorder="1"/>
    <xf numFmtId="0" fontId="9" fillId="0" borderId="2" xfId="0" applyFont="1" applyBorder="1"/>
    <xf numFmtId="3" fontId="8" fillId="0" borderId="2" xfId="0" applyNumberFormat="1" applyFont="1" applyBorder="1"/>
    <xf numFmtId="3" fontId="9" fillId="0" borderId="2" xfId="0" applyNumberFormat="1" applyFont="1" applyBorder="1"/>
    <xf numFmtId="0" fontId="11" fillId="3" borderId="2" xfId="3" applyFont="1" applyFill="1" applyBorder="1" applyAlignment="1">
      <alignment horizontal="center" wrapText="1"/>
    </xf>
    <xf numFmtId="0" fontId="11" fillId="0" borderId="2" xfId="3" applyFont="1" applyFill="1" applyBorder="1" applyAlignment="1">
      <alignment horizontal="left"/>
    </xf>
    <xf numFmtId="3" fontId="12" fillId="0" borderId="2" xfId="3" applyNumberFormat="1" applyFont="1" applyFill="1" applyBorder="1" applyAlignment="1">
      <alignment horizontal="right"/>
    </xf>
    <xf numFmtId="3" fontId="12" fillId="4" borderId="2" xfId="3" applyNumberFormat="1" applyFont="1" applyFill="1" applyBorder="1" applyAlignment="1">
      <alignment horizontal="right"/>
    </xf>
    <xf numFmtId="10" fontId="8" fillId="0" borderId="2" xfId="0" applyNumberFormat="1" applyFont="1" applyBorder="1"/>
    <xf numFmtId="0" fontId="6" fillId="0" borderId="0" xfId="0" applyFont="1"/>
    <xf numFmtId="0" fontId="8" fillId="0" borderId="2" xfId="2" applyFont="1" applyFill="1" applyBorder="1" applyAlignment="1">
      <alignment horizontal="center" wrapText="1"/>
    </xf>
    <xf numFmtId="166" fontId="8" fillId="5" borderId="2" xfId="1" applyNumberFormat="1" applyFont="1" applyFill="1" applyBorder="1"/>
    <xf numFmtId="3" fontId="17" fillId="6" borderId="2" xfId="0" applyNumberFormat="1" applyFont="1" applyFill="1" applyBorder="1"/>
    <xf numFmtId="0" fontId="9" fillId="0" borderId="2" xfId="2" quotePrefix="1" applyFont="1" applyFill="1" applyBorder="1" applyAlignment="1">
      <alignment horizontal="left"/>
    </xf>
    <xf numFmtId="9" fontId="0" fillId="0" borderId="0" xfId="0" applyNumberFormat="1"/>
    <xf numFmtId="0" fontId="19" fillId="7" borderId="17" xfId="6" applyFont="1" applyFill="1" applyBorder="1" applyAlignment="1">
      <alignment horizontal="center" wrapText="1"/>
    </xf>
    <xf numFmtId="0" fontId="19" fillId="7" borderId="2" xfId="6" applyFont="1" applyFill="1" applyBorder="1" applyAlignment="1">
      <alignment horizontal="center" wrapText="1"/>
    </xf>
    <xf numFmtId="0" fontId="19" fillId="7" borderId="18" xfId="6" applyFont="1" applyFill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20" fillId="5" borderId="17" xfId="6" applyFont="1" applyFill="1" applyBorder="1" applyAlignment="1">
      <alignment horizontal="right" wrapText="1"/>
    </xf>
    <xf numFmtId="0" fontId="20" fillId="5" borderId="2" xfId="6" applyFont="1" applyFill="1" applyBorder="1" applyAlignment="1">
      <alignment horizontal="right" wrapText="1"/>
    </xf>
    <xf numFmtId="2" fontId="20" fillId="5" borderId="2" xfId="6" applyNumberFormat="1" applyFont="1" applyFill="1" applyBorder="1" applyAlignment="1">
      <alignment horizontal="right" wrapText="1"/>
    </xf>
    <xf numFmtId="2" fontId="20" fillId="5" borderId="18" xfId="6" applyNumberFormat="1" applyFont="1" applyFill="1" applyBorder="1" applyAlignment="1">
      <alignment horizontal="right" wrapText="1"/>
    </xf>
    <xf numFmtId="1" fontId="20" fillId="5" borderId="17" xfId="6" applyNumberFormat="1" applyFont="1" applyFill="1" applyBorder="1" applyAlignment="1">
      <alignment horizontal="right" wrapText="1"/>
    </xf>
    <xf numFmtId="1" fontId="20" fillId="5" borderId="2" xfId="6" applyNumberFormat="1" applyFont="1" applyFill="1" applyBorder="1" applyAlignment="1">
      <alignment horizontal="right" wrapText="1"/>
    </xf>
    <xf numFmtId="166" fontId="21" fillId="5" borderId="17" xfId="0" applyNumberFormat="1" applyFont="1" applyFill="1" applyBorder="1"/>
    <xf numFmtId="166" fontId="21" fillId="5" borderId="2" xfId="0" applyNumberFormat="1" applyFont="1" applyFill="1" applyBorder="1"/>
    <xf numFmtId="167" fontId="21" fillId="5" borderId="2" xfId="0" applyNumberFormat="1" applyFont="1" applyFill="1" applyBorder="1"/>
    <xf numFmtId="167" fontId="21" fillId="5" borderId="18" xfId="0" applyNumberFormat="1" applyFont="1" applyFill="1" applyBorder="1"/>
    <xf numFmtId="166" fontId="21" fillId="0" borderId="17" xfId="0" applyNumberFormat="1" applyFont="1" applyFill="1" applyBorder="1" applyAlignment="1">
      <alignment horizontal="right"/>
    </xf>
    <xf numFmtId="166" fontId="21" fillId="0" borderId="2" xfId="0" applyNumberFormat="1" applyFont="1" applyFill="1" applyBorder="1" applyAlignment="1">
      <alignment horizontal="right"/>
    </xf>
    <xf numFmtId="167" fontId="21" fillId="0" borderId="2" xfId="0" applyNumberFormat="1" applyFont="1" applyFill="1" applyBorder="1" applyAlignment="1">
      <alignment horizontal="right"/>
    </xf>
    <xf numFmtId="167" fontId="21" fillId="0" borderId="18" xfId="0" applyNumberFormat="1" applyFont="1" applyFill="1" applyBorder="1" applyAlignment="1">
      <alignment horizontal="right"/>
    </xf>
    <xf numFmtId="166" fontId="21" fillId="0" borderId="19" xfId="0" applyNumberFormat="1" applyFont="1" applyFill="1" applyBorder="1" applyAlignment="1">
      <alignment horizontal="right"/>
    </xf>
    <xf numFmtId="166" fontId="21" fillId="0" borderId="20" xfId="0" applyNumberFormat="1" applyFont="1" applyFill="1" applyBorder="1" applyAlignment="1">
      <alignment horizontal="right"/>
    </xf>
    <xf numFmtId="167" fontId="21" fillId="0" borderId="20" xfId="0" applyNumberFormat="1" applyFont="1" applyFill="1" applyBorder="1" applyAlignment="1">
      <alignment horizontal="right"/>
    </xf>
    <xf numFmtId="167" fontId="21" fillId="0" borderId="21" xfId="0" applyNumberFormat="1" applyFont="1" applyFill="1" applyBorder="1" applyAlignment="1">
      <alignment horizontal="right"/>
    </xf>
    <xf numFmtId="3" fontId="20" fillId="5" borderId="2" xfId="6" applyNumberFormat="1" applyFont="1" applyFill="1" applyBorder="1" applyAlignment="1">
      <alignment horizontal="right" wrapText="1"/>
    </xf>
    <xf numFmtId="2" fontId="22" fillId="5" borderId="2" xfId="6" applyNumberFormat="1" applyFont="1" applyFill="1" applyBorder="1" applyAlignment="1">
      <alignment horizontal="right" wrapText="1"/>
    </xf>
    <xf numFmtId="2" fontId="22" fillId="5" borderId="18" xfId="6" applyNumberFormat="1" applyFont="1" applyFill="1" applyBorder="1" applyAlignment="1">
      <alignment horizontal="right" wrapText="1"/>
    </xf>
    <xf numFmtId="0" fontId="8" fillId="0" borderId="2" xfId="0" applyFont="1" applyBorder="1" applyAlignment="1">
      <alignment horizontal="left"/>
    </xf>
    <xf numFmtId="3" fontId="20" fillId="8" borderId="17" xfId="6" applyNumberFormat="1" applyFont="1" applyFill="1" applyBorder="1" applyAlignment="1">
      <alignment horizontal="right" wrapText="1"/>
    </xf>
    <xf numFmtId="3" fontId="20" fillId="8" borderId="2" xfId="6" applyNumberFormat="1" applyFont="1" applyFill="1" applyBorder="1" applyAlignment="1">
      <alignment horizontal="right" wrapText="1"/>
    </xf>
    <xf numFmtId="1" fontId="20" fillId="8" borderId="2" xfId="6" applyNumberFormat="1" applyFont="1" applyFill="1" applyBorder="1" applyAlignment="1">
      <alignment horizontal="right" wrapText="1"/>
    </xf>
    <xf numFmtId="2" fontId="20" fillId="8" borderId="2" xfId="6" applyNumberFormat="1" applyFont="1" applyFill="1" applyBorder="1" applyAlignment="1">
      <alignment horizontal="right" wrapText="1"/>
    </xf>
    <xf numFmtId="2" fontId="20" fillId="8" borderId="18" xfId="6" applyNumberFormat="1" applyFont="1" applyFill="1" applyBorder="1" applyAlignment="1">
      <alignment horizontal="right" wrapText="1"/>
    </xf>
    <xf numFmtId="3" fontId="20" fillId="0" borderId="17" xfId="6" applyNumberFormat="1" applyFont="1" applyFill="1" applyBorder="1" applyAlignment="1">
      <alignment horizontal="right" wrapText="1"/>
    </xf>
    <xf numFmtId="3" fontId="20" fillId="0" borderId="2" xfId="6" applyNumberFormat="1" applyFont="1" applyFill="1" applyBorder="1" applyAlignment="1">
      <alignment horizontal="right" wrapText="1"/>
    </xf>
    <xf numFmtId="3" fontId="20" fillId="5" borderId="17" xfId="6" applyNumberFormat="1" applyFont="1" applyFill="1" applyBorder="1" applyAlignment="1">
      <alignment horizontal="right" wrapText="1"/>
    </xf>
    <xf numFmtId="0" fontId="8" fillId="0" borderId="0" xfId="0" applyFont="1"/>
    <xf numFmtId="0" fontId="24" fillId="0" borderId="2" xfId="0" applyFont="1" applyBorder="1" applyAlignment="1">
      <alignment vertical="center"/>
    </xf>
    <xf numFmtId="0" fontId="24" fillId="0" borderId="2" xfId="0" applyFont="1" applyBorder="1" applyAlignment="1">
      <alignment horizontal="right" vertical="center"/>
    </xf>
    <xf numFmtId="10" fontId="24" fillId="0" borderId="2" xfId="0" applyNumberFormat="1" applyFont="1" applyBorder="1" applyAlignment="1">
      <alignment horizontal="right" vertical="center"/>
    </xf>
    <xf numFmtId="2" fontId="24" fillId="0" borderId="2" xfId="0" applyNumberFormat="1" applyFont="1" applyBorder="1" applyAlignment="1">
      <alignment horizontal="right" vertical="center"/>
    </xf>
    <xf numFmtId="10" fontId="25" fillId="0" borderId="2" xfId="0" applyNumberFormat="1" applyFont="1" applyBorder="1" applyAlignment="1">
      <alignment horizontal="right" vertical="center"/>
    </xf>
    <xf numFmtId="0" fontId="25" fillId="0" borderId="2" xfId="0" applyFont="1" applyBorder="1" applyAlignment="1">
      <alignment vertical="center"/>
    </xf>
    <xf numFmtId="0" fontId="25" fillId="0" borderId="2" xfId="0" applyFont="1" applyBorder="1" applyAlignment="1">
      <alignment horizontal="right" vertical="center"/>
    </xf>
    <xf numFmtId="0" fontId="13" fillId="0" borderId="0" xfId="7"/>
    <xf numFmtId="0" fontId="26" fillId="7" borderId="12" xfId="7" applyFont="1" applyFill="1" applyBorder="1" applyAlignment="1">
      <alignment wrapText="1"/>
    </xf>
    <xf numFmtId="0" fontId="11" fillId="7" borderId="10" xfId="7" applyFont="1" applyFill="1" applyBorder="1" applyAlignment="1">
      <alignment horizontal="left" wrapText="1"/>
    </xf>
    <xf numFmtId="0" fontId="27" fillId="7" borderId="10" xfId="7" applyFont="1" applyFill="1" applyBorder="1" applyAlignment="1">
      <alignment horizontal="center" wrapText="1"/>
    </xf>
    <xf numFmtId="0" fontId="27" fillId="7" borderId="6" xfId="7" applyFont="1" applyFill="1" applyBorder="1" applyAlignment="1">
      <alignment horizontal="center" wrapText="1"/>
    </xf>
    <xf numFmtId="0" fontId="27" fillId="7" borderId="24" xfId="7" applyFont="1" applyFill="1" applyBorder="1" applyAlignment="1">
      <alignment horizontal="center" wrapText="1"/>
    </xf>
    <xf numFmtId="0" fontId="16" fillId="7" borderId="11" xfId="7" applyFont="1" applyFill="1" applyBorder="1"/>
    <xf numFmtId="0" fontId="12" fillId="0" borderId="25" xfId="7" applyFont="1" applyFill="1" applyBorder="1" applyAlignment="1">
      <alignment horizontal="right" wrapText="1"/>
    </xf>
    <xf numFmtId="0" fontId="12" fillId="0" borderId="26" xfId="7" applyFont="1" applyFill="1" applyBorder="1" applyAlignment="1">
      <alignment horizontal="right" wrapText="1"/>
    </xf>
    <xf numFmtId="0" fontId="12" fillId="0" borderId="27" xfId="7" applyFont="1" applyFill="1" applyBorder="1" applyAlignment="1">
      <alignment horizontal="right" wrapText="1"/>
    </xf>
    <xf numFmtId="166" fontId="12" fillId="0" borderId="25" xfId="7" applyNumberFormat="1" applyFont="1" applyFill="1" applyBorder="1" applyAlignment="1">
      <alignment horizontal="right" wrapText="1"/>
    </xf>
    <xf numFmtId="166" fontId="12" fillId="0" borderId="26" xfId="7" applyNumberFormat="1" applyFont="1" applyFill="1" applyBorder="1" applyAlignment="1">
      <alignment horizontal="right" wrapText="1"/>
    </xf>
    <xf numFmtId="166" fontId="12" fillId="0" borderId="27" xfId="7" applyNumberFormat="1" applyFont="1" applyFill="1" applyBorder="1" applyAlignment="1">
      <alignment horizontal="right" wrapText="1"/>
    </xf>
    <xf numFmtId="2" fontId="16" fillId="0" borderId="28" xfId="7" applyNumberFormat="1" applyFont="1" applyBorder="1"/>
    <xf numFmtId="0" fontId="12" fillId="0" borderId="29" xfId="7" applyFont="1" applyFill="1" applyBorder="1" applyAlignment="1">
      <alignment horizontal="right" wrapText="1"/>
    </xf>
    <xf numFmtId="0" fontId="12" fillId="0" borderId="30" xfId="7" applyFont="1" applyFill="1" applyBorder="1" applyAlignment="1">
      <alignment horizontal="right" wrapText="1"/>
    </xf>
    <xf numFmtId="0" fontId="12" fillId="0" borderId="31" xfId="7" applyFont="1" applyFill="1" applyBorder="1" applyAlignment="1">
      <alignment horizontal="right" wrapText="1"/>
    </xf>
    <xf numFmtId="166" fontId="12" fillId="0" borderId="29" xfId="7" applyNumberFormat="1" applyFont="1" applyFill="1" applyBorder="1" applyAlignment="1">
      <alignment horizontal="right" wrapText="1"/>
    </xf>
    <xf numFmtId="166" fontId="12" fillId="0" borderId="30" xfId="7" applyNumberFormat="1" applyFont="1" applyFill="1" applyBorder="1" applyAlignment="1">
      <alignment horizontal="right" wrapText="1"/>
    </xf>
    <xf numFmtId="0" fontId="15" fillId="7" borderId="3" xfId="7" applyFont="1" applyFill="1" applyBorder="1"/>
    <xf numFmtId="3" fontId="11" fillId="0" borderId="32" xfId="7" applyNumberFormat="1" applyFont="1" applyFill="1" applyBorder="1" applyAlignment="1">
      <alignment horizontal="right" wrapText="1"/>
    </xf>
    <xf numFmtId="3" fontId="11" fillId="0" borderId="33" xfId="7" applyNumberFormat="1" applyFont="1" applyFill="1" applyBorder="1" applyAlignment="1">
      <alignment horizontal="right" wrapText="1"/>
    </xf>
    <xf numFmtId="3" fontId="11" fillId="0" borderId="34" xfId="7" applyNumberFormat="1" applyFont="1" applyFill="1" applyBorder="1" applyAlignment="1">
      <alignment horizontal="right" wrapText="1"/>
    </xf>
    <xf numFmtId="166" fontId="11" fillId="0" borderId="32" xfId="7" applyNumberFormat="1" applyFont="1" applyFill="1" applyBorder="1" applyAlignment="1">
      <alignment horizontal="right" wrapText="1"/>
    </xf>
    <xf numFmtId="166" fontId="11" fillId="0" borderId="33" xfId="7" applyNumberFormat="1" applyFont="1" applyFill="1" applyBorder="1" applyAlignment="1">
      <alignment horizontal="right" wrapText="1"/>
    </xf>
    <xf numFmtId="166" fontId="11" fillId="0" borderId="34" xfId="7" applyNumberFormat="1" applyFont="1" applyFill="1" applyBorder="1" applyAlignment="1">
      <alignment horizontal="right" wrapText="1"/>
    </xf>
    <xf numFmtId="2" fontId="15" fillId="0" borderId="2" xfId="7" applyNumberFormat="1" applyFont="1" applyBorder="1"/>
    <xf numFmtId="0" fontId="8" fillId="0" borderId="2" xfId="0" applyFont="1" applyBorder="1" applyAlignment="1">
      <alignment vertical="center"/>
    </xf>
    <xf numFmtId="10" fontId="8" fillId="0" borderId="2" xfId="0" applyNumberFormat="1" applyFont="1" applyBorder="1" applyAlignment="1">
      <alignment horizontal="right" vertical="center"/>
    </xf>
    <xf numFmtId="10" fontId="8" fillId="9" borderId="2" xfId="0" applyNumberFormat="1" applyFont="1" applyFill="1" applyBorder="1" applyAlignment="1">
      <alignment horizontal="right" vertical="center"/>
    </xf>
    <xf numFmtId="1" fontId="20" fillId="0" borderId="2" xfId="6" applyNumberFormat="1" applyFont="1" applyFill="1" applyBorder="1" applyAlignment="1">
      <alignment horizontal="right" wrapText="1"/>
    </xf>
    <xf numFmtId="0" fontId="11" fillId="3" borderId="2" xfId="3" applyFont="1" applyFill="1" applyBorder="1" applyAlignment="1">
      <alignment horizontal="center" wrapText="1"/>
    </xf>
    <xf numFmtId="3" fontId="8" fillId="0" borderId="2" xfId="2" applyNumberFormat="1" applyFont="1" applyFill="1" applyBorder="1" applyAlignment="1">
      <alignment wrapText="1"/>
    </xf>
    <xf numFmtId="3" fontId="8" fillId="4" borderId="2" xfId="2" applyNumberFormat="1" applyFont="1" applyFill="1" applyBorder="1" applyAlignment="1">
      <alignment wrapText="1"/>
    </xf>
    <xf numFmtId="3" fontId="16" fillId="5" borderId="2" xfId="2" applyNumberFormat="1" applyFont="1" applyFill="1" applyBorder="1" applyAlignment="1">
      <alignment wrapText="1"/>
    </xf>
    <xf numFmtId="3" fontId="8" fillId="5" borderId="2" xfId="0" applyNumberFormat="1" applyFont="1" applyFill="1" applyBorder="1" applyAlignment="1"/>
    <xf numFmtId="3" fontId="25" fillId="0" borderId="2" xfId="0" applyNumberFormat="1" applyFont="1" applyBorder="1" applyAlignment="1">
      <alignment horizontal="right" vertical="center"/>
    </xf>
    <xf numFmtId="0" fontId="28" fillId="0" borderId="2" xfId="0" applyFont="1" applyFill="1" applyBorder="1"/>
    <xf numFmtId="1" fontId="28" fillId="0" borderId="2" xfId="0" applyNumberFormat="1" applyFont="1" applyFill="1" applyBorder="1"/>
    <xf numFmtId="3" fontId="28" fillId="0" borderId="2" xfId="0" applyNumberFormat="1" applyFont="1" applyFill="1" applyBorder="1"/>
    <xf numFmtId="0" fontId="28" fillId="0" borderId="0" xfId="0" applyFont="1" applyFill="1"/>
    <xf numFmtId="166" fontId="28" fillId="0" borderId="2" xfId="1" applyNumberFormat="1" applyFont="1" applyFill="1" applyBorder="1"/>
    <xf numFmtId="166" fontId="29" fillId="0" borderId="2" xfId="1" applyNumberFormat="1" applyFont="1" applyFill="1" applyBorder="1"/>
    <xf numFmtId="0" fontId="25" fillId="10" borderId="2" xfId="0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10" fontId="9" fillId="0" borderId="3" xfId="0" applyNumberFormat="1" applyFont="1" applyBorder="1" applyAlignment="1">
      <alignment horizontal="center"/>
    </xf>
    <xf numFmtId="10" fontId="9" fillId="0" borderId="4" xfId="0" applyNumberFormat="1" applyFont="1" applyBorder="1" applyAlignment="1">
      <alignment horizontal="center"/>
    </xf>
    <xf numFmtId="10" fontId="9" fillId="0" borderId="5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3" borderId="3" xfId="3" applyFont="1" applyFill="1" applyBorder="1" applyAlignment="1">
      <alignment horizontal="center" wrapText="1"/>
    </xf>
    <xf numFmtId="0" fontId="11" fillId="3" borderId="5" xfId="3" applyFont="1" applyFill="1" applyBorder="1" applyAlignment="1">
      <alignment horizont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1" fillId="3" borderId="8" xfId="3" applyFont="1" applyFill="1" applyBorder="1" applyAlignment="1">
      <alignment horizontal="center" wrapText="1"/>
    </xf>
    <xf numFmtId="0" fontId="11" fillId="3" borderId="9" xfId="3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center" wrapText="1"/>
    </xf>
    <xf numFmtId="0" fontId="11" fillId="3" borderId="12" xfId="3" applyFont="1" applyFill="1" applyBorder="1" applyAlignment="1">
      <alignment horizontal="center" wrapText="1"/>
    </xf>
    <xf numFmtId="0" fontId="11" fillId="3" borderId="13" xfId="3" applyFont="1" applyFill="1" applyBorder="1" applyAlignment="1">
      <alignment horizontal="center" wrapText="1"/>
    </xf>
    <xf numFmtId="0" fontId="16" fillId="7" borderId="2" xfId="6" applyFont="1" applyFill="1" applyBorder="1" applyAlignment="1">
      <alignment horizontal="center" wrapText="1"/>
    </xf>
    <xf numFmtId="0" fontId="18" fillId="7" borderId="14" xfId="6" applyFont="1" applyFill="1" applyBorder="1" applyAlignment="1">
      <alignment horizontal="center" wrapText="1"/>
    </xf>
    <xf numFmtId="0" fontId="18" fillId="7" borderId="15" xfId="6" applyFont="1" applyFill="1" applyBorder="1" applyAlignment="1">
      <alignment horizontal="center" wrapText="1"/>
    </xf>
    <xf numFmtId="0" fontId="18" fillId="7" borderId="16" xfId="6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6" fillId="7" borderId="10" xfId="6" applyFont="1" applyFill="1" applyBorder="1" applyAlignment="1">
      <alignment horizontal="center" wrapText="1"/>
    </xf>
    <xf numFmtId="0" fontId="16" fillId="7" borderId="3" xfId="6" applyFont="1" applyFill="1" applyBorder="1" applyAlignment="1">
      <alignment horizontal="center" wrapText="1"/>
    </xf>
    <xf numFmtId="0" fontId="18" fillId="7" borderId="22" xfId="6" applyFont="1" applyFill="1" applyBorder="1" applyAlignment="1">
      <alignment horizontal="center" wrapText="1"/>
    </xf>
    <xf numFmtId="0" fontId="18" fillId="7" borderId="9" xfId="6" applyFont="1" applyFill="1" applyBorder="1" applyAlignment="1">
      <alignment horizontal="center" wrapText="1"/>
    </xf>
    <xf numFmtId="0" fontId="18" fillId="7" borderId="23" xfId="6" applyFont="1" applyFill="1" applyBorder="1" applyAlignment="1">
      <alignment horizontal="center" wrapText="1"/>
    </xf>
    <xf numFmtId="0" fontId="11" fillId="3" borderId="4" xfId="3" applyFont="1" applyFill="1" applyBorder="1" applyAlignment="1">
      <alignment horizontal="center" wrapText="1"/>
    </xf>
    <xf numFmtId="0" fontId="14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25" fillId="10" borderId="3" xfId="0" applyFont="1" applyFill="1" applyBorder="1" applyAlignment="1">
      <alignment horizontal="center" vertical="center"/>
    </xf>
    <xf numFmtId="0" fontId="25" fillId="10" borderId="4" xfId="0" applyFont="1" applyFill="1" applyBorder="1" applyAlignment="1">
      <alignment horizontal="center" vertical="center"/>
    </xf>
    <xf numFmtId="0" fontId="25" fillId="10" borderId="5" xfId="0" applyFont="1" applyFill="1" applyBorder="1" applyAlignment="1">
      <alignment horizontal="center" vertical="center"/>
    </xf>
    <xf numFmtId="0" fontId="25" fillId="10" borderId="8" xfId="0" applyFont="1" applyFill="1" applyBorder="1" applyAlignment="1">
      <alignment horizontal="center" vertical="center"/>
    </xf>
    <xf numFmtId="0" fontId="25" fillId="10" borderId="9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wrapText="1"/>
    </xf>
    <xf numFmtId="0" fontId="0" fillId="11" borderId="2" xfId="0" applyFill="1" applyBorder="1" applyAlignment="1">
      <alignment vertical="top"/>
    </xf>
    <xf numFmtId="0" fontId="9" fillId="11" borderId="2" xfId="0" applyFont="1" applyFill="1" applyBorder="1" applyAlignment="1">
      <alignment horizontal="center" vertical="center"/>
    </xf>
    <xf numFmtId="0" fontId="11" fillId="7" borderId="12" xfId="7" applyFont="1" applyFill="1" applyBorder="1" applyAlignment="1">
      <alignment horizontal="center" wrapText="1"/>
    </xf>
    <xf numFmtId="0" fontId="11" fillId="7" borderId="7" xfId="7" applyFont="1" applyFill="1" applyBorder="1" applyAlignment="1">
      <alignment horizontal="center" wrapText="1"/>
    </xf>
    <xf numFmtId="0" fontId="11" fillId="7" borderId="13" xfId="7" applyFont="1" applyFill="1" applyBorder="1" applyAlignment="1">
      <alignment horizontal="center" wrapText="1"/>
    </xf>
    <xf numFmtId="0" fontId="15" fillId="7" borderId="13" xfId="7" applyFont="1" applyFill="1" applyBorder="1" applyAlignment="1">
      <alignment horizontal="center" wrapText="1"/>
    </xf>
    <xf numFmtId="0" fontId="15" fillId="7" borderId="24" xfId="7" applyFont="1" applyFill="1" applyBorder="1" applyAlignment="1">
      <alignment horizontal="center" wrapText="1"/>
    </xf>
  </cellXfs>
  <cellStyles count="9">
    <cellStyle name="Migliaia [0] 2" xfId="4"/>
    <cellStyle name="Migliaia 2" xfId="5"/>
    <cellStyle name="Normale" xfId="0" builtinId="0"/>
    <cellStyle name="Normale 2" xfId="6"/>
    <cellStyle name="Normale 3" xfId="7"/>
    <cellStyle name="Normale_Foglio1" xfId="3"/>
    <cellStyle name="Nota" xfId="2" builtinId="10"/>
    <cellStyle name="Percentuale" xfId="1" builtinId="5"/>
    <cellStyle name="Percentuale 2" xfId="8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labtotale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a/STATISTICASERVIZIO/OSSERVATORI/Osservatorio%20incidenti%20stradali/Elaborazioni/2021/rapporto/Classi%20et&#224;_Sesso_Feriti_Mor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"/>
      <sheetName val="Incidenti in prov Ra_ok "/>
      <sheetName val="Feriti in prov Ra_ok "/>
      <sheetName val="Morti in prov Ra_ok "/>
      <sheetName val="Morti variazione_ok"/>
      <sheetName val="Graf-Incidenti in prov Ra"/>
      <sheetName val="INCIDENTI, FERITI,MORTI"/>
      <sheetName val="incid morti feriti per mese "/>
      <sheetName val="serie-mese"/>
      <sheetName val="STRADA"/>
      <sheetName val="STRADA2"/>
      <sheetName val="tipostrada"/>
      <sheetName val="incidenteora"/>
      <sheetName val="fasceora"/>
      <sheetName val="incidentemezzo "/>
      <sheetName val="MORTI x Mezzo"/>
      <sheetName val="FERITI x Mezzo"/>
      <sheetName val="giorno"/>
      <sheetName val="incidenti per causa"/>
      <sheetName val="Foglio6"/>
      <sheetName val="Foglio4"/>
      <sheetName val="Foglio1"/>
    </sheetNames>
    <sheetDataSet>
      <sheetData sheetId="0"/>
      <sheetData sheetId="1">
        <row r="17">
          <cell r="B17">
            <v>1900</v>
          </cell>
        </row>
        <row r="18">
          <cell r="B18">
            <v>1926</v>
          </cell>
        </row>
        <row r="19">
          <cell r="B19">
            <v>1732</v>
          </cell>
        </row>
        <row r="20">
          <cell r="B20">
            <v>1730</v>
          </cell>
        </row>
        <row r="21">
          <cell r="B21">
            <v>1722</v>
          </cell>
        </row>
        <row r="22">
          <cell r="B22">
            <v>1755</v>
          </cell>
        </row>
        <row r="23">
          <cell r="B23">
            <v>1654</v>
          </cell>
        </row>
        <row r="24">
          <cell r="B24">
            <v>1724</v>
          </cell>
        </row>
        <row r="25">
          <cell r="B25">
            <v>1615</v>
          </cell>
        </row>
        <row r="26">
          <cell r="B26">
            <v>1620</v>
          </cell>
        </row>
        <row r="27">
          <cell r="B27">
            <v>1247</v>
          </cell>
        </row>
        <row r="28">
          <cell r="B28">
            <v>1466</v>
          </cell>
        </row>
      </sheetData>
      <sheetData sheetId="2">
        <row r="8">
          <cell r="B8">
            <v>2718</v>
          </cell>
        </row>
        <row r="9">
          <cell r="B9">
            <v>2734</v>
          </cell>
        </row>
        <row r="10">
          <cell r="B10">
            <v>2372</v>
          </cell>
        </row>
        <row r="11">
          <cell r="B11">
            <v>2456</v>
          </cell>
        </row>
        <row r="12">
          <cell r="B12">
            <v>2386</v>
          </cell>
        </row>
        <row r="13">
          <cell r="B13">
            <v>2409</v>
          </cell>
        </row>
        <row r="14">
          <cell r="B14">
            <v>2251</v>
          </cell>
        </row>
        <row r="15">
          <cell r="B15">
            <v>2327</v>
          </cell>
        </row>
        <row r="16">
          <cell r="B16">
            <v>2205</v>
          </cell>
        </row>
        <row r="17">
          <cell r="B17">
            <v>2208</v>
          </cell>
        </row>
        <row r="18">
          <cell r="B18">
            <v>1593</v>
          </cell>
        </row>
        <row r="19">
          <cell r="B19">
            <v>1917</v>
          </cell>
        </row>
      </sheetData>
      <sheetData sheetId="3">
        <row r="8">
          <cell r="B8">
            <v>44</v>
          </cell>
        </row>
        <row r="9">
          <cell r="B9">
            <v>43</v>
          </cell>
        </row>
        <row r="10">
          <cell r="B10">
            <v>51</v>
          </cell>
        </row>
        <row r="11">
          <cell r="B11">
            <v>41</v>
          </cell>
        </row>
        <row r="12">
          <cell r="B12">
            <v>37</v>
          </cell>
        </row>
        <row r="13">
          <cell r="B13">
            <v>38</v>
          </cell>
        </row>
        <row r="14">
          <cell r="B14">
            <v>35</v>
          </cell>
        </row>
        <row r="15">
          <cell r="B15">
            <v>46</v>
          </cell>
        </row>
        <row r="16">
          <cell r="B16">
            <v>34</v>
          </cell>
        </row>
        <row r="17">
          <cell r="B17">
            <v>42</v>
          </cell>
        </row>
        <row r="18">
          <cell r="B18">
            <v>23</v>
          </cell>
        </row>
        <row r="19">
          <cell r="B19">
            <v>33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>
            <v>11</v>
          </cell>
          <cell r="C3">
            <v>0</v>
          </cell>
          <cell r="D3">
            <v>21</v>
          </cell>
        </row>
        <row r="4">
          <cell r="B4">
            <v>14</v>
          </cell>
          <cell r="C4">
            <v>0</v>
          </cell>
          <cell r="D4">
            <v>27</v>
          </cell>
        </row>
        <row r="5">
          <cell r="B5">
            <v>13</v>
          </cell>
          <cell r="C5">
            <v>2</v>
          </cell>
          <cell r="D5">
            <v>17</v>
          </cell>
        </row>
        <row r="6">
          <cell r="B6">
            <v>11</v>
          </cell>
          <cell r="C6">
            <v>0</v>
          </cell>
          <cell r="D6">
            <v>19</v>
          </cell>
        </row>
        <row r="7">
          <cell r="B7">
            <v>6</v>
          </cell>
          <cell r="C7">
            <v>1</v>
          </cell>
          <cell r="D7">
            <v>7</v>
          </cell>
        </row>
        <row r="8">
          <cell r="B8">
            <v>12</v>
          </cell>
          <cell r="C8">
            <v>1</v>
          </cell>
          <cell r="D8">
            <v>18</v>
          </cell>
        </row>
        <row r="9">
          <cell r="B9">
            <v>20</v>
          </cell>
          <cell r="C9">
            <v>0</v>
          </cell>
          <cell r="D9">
            <v>23</v>
          </cell>
        </row>
        <row r="10">
          <cell r="B10">
            <v>40</v>
          </cell>
          <cell r="C10">
            <v>2</v>
          </cell>
          <cell r="D10">
            <v>50</v>
          </cell>
        </row>
        <row r="11">
          <cell r="B11">
            <v>93</v>
          </cell>
          <cell r="C11">
            <v>0</v>
          </cell>
          <cell r="D11">
            <v>115</v>
          </cell>
        </row>
        <row r="12">
          <cell r="B12">
            <v>88</v>
          </cell>
          <cell r="C12">
            <v>3</v>
          </cell>
          <cell r="D12">
            <v>112</v>
          </cell>
        </row>
        <row r="13">
          <cell r="B13">
            <v>75</v>
          </cell>
          <cell r="C13">
            <v>1</v>
          </cell>
          <cell r="D13">
            <v>85</v>
          </cell>
        </row>
        <row r="14">
          <cell r="B14">
            <v>128</v>
          </cell>
          <cell r="C14">
            <v>1</v>
          </cell>
          <cell r="D14">
            <v>179</v>
          </cell>
        </row>
        <row r="15">
          <cell r="B15">
            <v>88</v>
          </cell>
          <cell r="C15">
            <v>0</v>
          </cell>
          <cell r="D15">
            <v>118</v>
          </cell>
        </row>
        <row r="16">
          <cell r="B16">
            <v>112</v>
          </cell>
          <cell r="C16">
            <v>0</v>
          </cell>
          <cell r="D16">
            <v>148</v>
          </cell>
        </row>
        <row r="17">
          <cell r="B17">
            <v>77</v>
          </cell>
          <cell r="C17">
            <v>3</v>
          </cell>
          <cell r="D17">
            <v>99</v>
          </cell>
        </row>
        <row r="18">
          <cell r="B18">
            <v>63</v>
          </cell>
          <cell r="C18">
            <v>0</v>
          </cell>
          <cell r="D18">
            <v>83</v>
          </cell>
        </row>
        <row r="19">
          <cell r="B19">
            <v>82</v>
          </cell>
          <cell r="C19">
            <v>5</v>
          </cell>
          <cell r="D19">
            <v>99</v>
          </cell>
        </row>
        <row r="20">
          <cell r="B20">
            <v>109</v>
          </cell>
          <cell r="C20">
            <v>3</v>
          </cell>
          <cell r="D20">
            <v>140</v>
          </cell>
        </row>
        <row r="21">
          <cell r="B21">
            <v>131</v>
          </cell>
          <cell r="C21">
            <v>1</v>
          </cell>
          <cell r="D21">
            <v>175</v>
          </cell>
        </row>
        <row r="22">
          <cell r="B22">
            <v>102</v>
          </cell>
          <cell r="C22">
            <v>6</v>
          </cell>
          <cell r="D22">
            <v>126</v>
          </cell>
        </row>
        <row r="23">
          <cell r="B23">
            <v>66</v>
          </cell>
          <cell r="C23">
            <v>0</v>
          </cell>
          <cell r="D23">
            <v>84</v>
          </cell>
        </row>
        <row r="24">
          <cell r="B24">
            <v>41</v>
          </cell>
          <cell r="C24">
            <v>1</v>
          </cell>
          <cell r="D24">
            <v>68</v>
          </cell>
        </row>
        <row r="25">
          <cell r="B25">
            <v>42</v>
          </cell>
          <cell r="C25">
            <v>3</v>
          </cell>
          <cell r="D25">
            <v>58</v>
          </cell>
        </row>
        <row r="26">
          <cell r="B26">
            <v>29</v>
          </cell>
          <cell r="C26">
            <v>0</v>
          </cell>
          <cell r="D26">
            <v>32</v>
          </cell>
        </row>
        <row r="27">
          <cell r="B27">
            <v>13</v>
          </cell>
          <cell r="C27">
            <v>0</v>
          </cell>
          <cell r="D27">
            <v>14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i età"/>
      <sheetName val="sesso"/>
      <sheetName val="Foglio3"/>
      <sheetName val="Foglio2"/>
    </sheetNames>
    <sheetDataSet>
      <sheetData sheetId="0">
        <row r="5">
          <cell r="B5">
            <v>0</v>
          </cell>
          <cell r="C5">
            <v>26</v>
          </cell>
          <cell r="D5">
            <v>0</v>
          </cell>
          <cell r="E5">
            <v>29</v>
          </cell>
          <cell r="F5">
            <v>0</v>
          </cell>
          <cell r="G5">
            <v>29</v>
          </cell>
          <cell r="H5">
            <v>0</v>
          </cell>
          <cell r="I5">
            <v>16</v>
          </cell>
          <cell r="J5">
            <v>0</v>
          </cell>
          <cell r="K5">
            <v>24</v>
          </cell>
        </row>
        <row r="6">
          <cell r="B6">
            <v>0</v>
          </cell>
          <cell r="C6">
            <v>33</v>
          </cell>
          <cell r="D6">
            <v>0</v>
          </cell>
          <cell r="E6">
            <v>32</v>
          </cell>
          <cell r="F6">
            <v>0</v>
          </cell>
          <cell r="G6">
            <v>44</v>
          </cell>
          <cell r="H6">
            <v>0</v>
          </cell>
          <cell r="I6">
            <v>24</v>
          </cell>
          <cell r="J6">
            <v>0</v>
          </cell>
          <cell r="K6">
            <v>30</v>
          </cell>
        </row>
        <row r="7">
          <cell r="B7">
            <v>0</v>
          </cell>
          <cell r="C7">
            <v>33</v>
          </cell>
          <cell r="D7">
            <v>0</v>
          </cell>
          <cell r="E7">
            <v>43</v>
          </cell>
          <cell r="F7">
            <v>0</v>
          </cell>
          <cell r="G7">
            <v>38</v>
          </cell>
          <cell r="H7">
            <v>0</v>
          </cell>
          <cell r="I7">
            <v>31</v>
          </cell>
          <cell r="J7">
            <v>0</v>
          </cell>
          <cell r="K7">
            <v>31</v>
          </cell>
        </row>
        <row r="8">
          <cell r="B8">
            <v>0</v>
          </cell>
          <cell r="C8">
            <v>91</v>
          </cell>
          <cell r="D8">
            <v>1</v>
          </cell>
          <cell r="E8">
            <v>80</v>
          </cell>
          <cell r="F8">
            <v>1</v>
          </cell>
          <cell r="G8">
            <v>95</v>
          </cell>
          <cell r="H8">
            <v>1</v>
          </cell>
          <cell r="I8">
            <v>57</v>
          </cell>
          <cell r="J8">
            <v>1</v>
          </cell>
          <cell r="K8">
            <v>78</v>
          </cell>
        </row>
        <row r="9">
          <cell r="B9">
            <v>0</v>
          </cell>
          <cell r="C9">
            <v>219</v>
          </cell>
          <cell r="D9">
            <v>4</v>
          </cell>
          <cell r="E9">
            <v>251</v>
          </cell>
          <cell r="F9">
            <v>3</v>
          </cell>
          <cell r="G9">
            <v>210</v>
          </cell>
          <cell r="H9">
            <v>0</v>
          </cell>
          <cell r="I9">
            <v>147</v>
          </cell>
          <cell r="J9">
            <v>0</v>
          </cell>
          <cell r="K9">
            <v>235</v>
          </cell>
        </row>
        <row r="10">
          <cell r="B10">
            <v>4</v>
          </cell>
          <cell r="C10">
            <v>204</v>
          </cell>
          <cell r="D10">
            <v>3</v>
          </cell>
          <cell r="E10">
            <v>214</v>
          </cell>
          <cell r="F10">
            <v>6</v>
          </cell>
          <cell r="G10">
            <v>217</v>
          </cell>
          <cell r="H10">
            <v>1</v>
          </cell>
          <cell r="I10">
            <v>148</v>
          </cell>
          <cell r="J10">
            <v>3</v>
          </cell>
          <cell r="K10">
            <v>183</v>
          </cell>
        </row>
        <row r="11">
          <cell r="B11">
            <v>4</v>
          </cell>
          <cell r="C11">
            <v>154</v>
          </cell>
          <cell r="D11">
            <v>1</v>
          </cell>
          <cell r="E11">
            <v>128</v>
          </cell>
          <cell r="F11">
            <v>4</v>
          </cell>
          <cell r="G11">
            <v>179</v>
          </cell>
          <cell r="H11">
            <v>1</v>
          </cell>
          <cell r="I11">
            <v>110</v>
          </cell>
          <cell r="J11">
            <v>2</v>
          </cell>
          <cell r="K11">
            <v>129</v>
          </cell>
        </row>
        <row r="12">
          <cell r="B12">
            <v>1</v>
          </cell>
          <cell r="C12">
            <v>177</v>
          </cell>
          <cell r="D12">
            <v>3</v>
          </cell>
          <cell r="E12">
            <v>168</v>
          </cell>
          <cell r="F12">
            <v>2</v>
          </cell>
          <cell r="G12">
            <v>149</v>
          </cell>
          <cell r="H12">
            <v>2</v>
          </cell>
          <cell r="I12">
            <v>99</v>
          </cell>
          <cell r="J12">
            <v>0</v>
          </cell>
          <cell r="K12">
            <v>150</v>
          </cell>
        </row>
        <row r="13">
          <cell r="B13">
            <v>6</v>
          </cell>
          <cell r="C13">
            <v>237</v>
          </cell>
          <cell r="D13">
            <v>2</v>
          </cell>
          <cell r="E13">
            <v>191</v>
          </cell>
          <cell r="F13">
            <v>2</v>
          </cell>
          <cell r="G13">
            <v>172</v>
          </cell>
          <cell r="H13">
            <v>0</v>
          </cell>
          <cell r="I13">
            <v>141</v>
          </cell>
          <cell r="J13">
            <v>0</v>
          </cell>
          <cell r="K13">
            <v>166</v>
          </cell>
        </row>
        <row r="14">
          <cell r="B14">
            <v>4</v>
          </cell>
          <cell r="C14">
            <v>229</v>
          </cell>
          <cell r="D14">
            <v>2</v>
          </cell>
          <cell r="E14">
            <v>192</v>
          </cell>
          <cell r="F14">
            <v>0</v>
          </cell>
          <cell r="G14">
            <v>189</v>
          </cell>
          <cell r="H14">
            <v>2</v>
          </cell>
          <cell r="I14">
            <v>167</v>
          </cell>
          <cell r="J14">
            <v>4</v>
          </cell>
          <cell r="K14">
            <v>153</v>
          </cell>
        </row>
        <row r="15">
          <cell r="B15">
            <v>3</v>
          </cell>
          <cell r="C15">
            <v>178</v>
          </cell>
          <cell r="D15">
            <v>2</v>
          </cell>
          <cell r="E15">
            <v>185</v>
          </cell>
          <cell r="F15">
            <v>2</v>
          </cell>
          <cell r="G15">
            <v>180</v>
          </cell>
          <cell r="H15">
            <v>1</v>
          </cell>
          <cell r="I15">
            <v>125</v>
          </cell>
          <cell r="J15">
            <v>2</v>
          </cell>
          <cell r="K15">
            <v>163</v>
          </cell>
        </row>
        <row r="16">
          <cell r="B16">
            <v>4</v>
          </cell>
          <cell r="C16">
            <v>155</v>
          </cell>
          <cell r="D16">
            <v>2</v>
          </cell>
          <cell r="E16">
            <v>167</v>
          </cell>
          <cell r="F16">
            <v>3</v>
          </cell>
          <cell r="G16">
            <v>152</v>
          </cell>
          <cell r="H16">
            <v>1</v>
          </cell>
          <cell r="I16">
            <v>112</v>
          </cell>
          <cell r="J16">
            <v>2</v>
          </cell>
          <cell r="K16">
            <v>136</v>
          </cell>
        </row>
        <row r="17">
          <cell r="B17">
            <v>2</v>
          </cell>
          <cell r="C17">
            <v>137</v>
          </cell>
          <cell r="D17">
            <v>3</v>
          </cell>
          <cell r="E17">
            <v>125</v>
          </cell>
          <cell r="F17">
            <v>6</v>
          </cell>
          <cell r="G17">
            <v>117</v>
          </cell>
          <cell r="H17">
            <v>1</v>
          </cell>
          <cell r="I17">
            <v>92</v>
          </cell>
          <cell r="J17">
            <v>3</v>
          </cell>
          <cell r="K17">
            <v>99</v>
          </cell>
        </row>
        <row r="18">
          <cell r="B18">
            <v>3</v>
          </cell>
          <cell r="C18">
            <v>103</v>
          </cell>
          <cell r="D18">
            <v>2</v>
          </cell>
          <cell r="E18">
            <v>93</v>
          </cell>
        </row>
        <row r="19">
          <cell r="B19">
            <v>1</v>
          </cell>
          <cell r="C19">
            <v>78</v>
          </cell>
          <cell r="D19">
            <v>0</v>
          </cell>
          <cell r="E19">
            <v>98</v>
          </cell>
        </row>
        <row r="20">
          <cell r="B20">
            <v>13</v>
          </cell>
          <cell r="C20">
            <v>246</v>
          </cell>
          <cell r="D20">
            <v>9</v>
          </cell>
          <cell r="E20">
            <v>185</v>
          </cell>
        </row>
        <row r="21">
          <cell r="B21">
            <v>1</v>
          </cell>
          <cell r="C21">
            <v>27</v>
          </cell>
          <cell r="D21">
            <v>0</v>
          </cell>
          <cell r="E21">
            <v>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sqref="A1:E1"/>
    </sheetView>
  </sheetViews>
  <sheetFormatPr defaultRowHeight="15" x14ac:dyDescent="0.25"/>
  <cols>
    <col min="1" max="1" width="12.42578125" customWidth="1"/>
    <col min="2" max="2" width="10.7109375" hidden="1" customWidth="1"/>
    <col min="3" max="3" width="10.7109375" customWidth="1"/>
    <col min="4" max="4" width="12.7109375" customWidth="1"/>
    <col min="5" max="5" width="12.85546875" customWidth="1"/>
    <col min="6" max="6" width="0.140625" customWidth="1"/>
  </cols>
  <sheetData>
    <row r="1" spans="1:6" s="13" customFormat="1" ht="30" customHeight="1" x14ac:dyDescent="0.25">
      <c r="A1" s="110" t="s">
        <v>16</v>
      </c>
      <c r="B1" s="111"/>
      <c r="C1" s="111"/>
      <c r="D1" s="111"/>
      <c r="E1" s="112"/>
    </row>
    <row r="2" spans="1:6" x14ac:dyDescent="0.25">
      <c r="A2" s="113" t="s">
        <v>17</v>
      </c>
      <c r="B2" s="114"/>
      <c r="C2" s="114"/>
      <c r="D2" s="114"/>
      <c r="E2" s="115"/>
    </row>
    <row r="3" spans="1:6" x14ac:dyDescent="0.25">
      <c r="A3" s="8"/>
      <c r="B3" s="8">
        <v>2018</v>
      </c>
      <c r="C3" s="8">
        <v>2019</v>
      </c>
      <c r="D3" s="8">
        <v>2020</v>
      </c>
      <c r="E3" s="8">
        <v>2021</v>
      </c>
      <c r="F3" s="2">
        <v>2022</v>
      </c>
    </row>
    <row r="4" spans="1:6" x14ac:dyDescent="0.25">
      <c r="A4" s="4" t="s">
        <v>0</v>
      </c>
      <c r="B4" s="4" t="s">
        <v>1</v>
      </c>
      <c r="C4" s="6">
        <v>1223</v>
      </c>
      <c r="D4" s="6">
        <v>1082</v>
      </c>
      <c r="E4" s="6">
        <v>933</v>
      </c>
      <c r="F4" s="1">
        <v>744</v>
      </c>
    </row>
    <row r="5" spans="1:6" x14ac:dyDescent="0.25">
      <c r="A5" s="4" t="s">
        <v>2</v>
      </c>
      <c r="B5" s="4" t="s">
        <v>1</v>
      </c>
      <c r="C5" s="6">
        <v>1207</v>
      </c>
      <c r="D5" s="6">
        <v>947</v>
      </c>
      <c r="E5" s="6">
        <v>997</v>
      </c>
      <c r="F5" s="1">
        <v>743</v>
      </c>
    </row>
    <row r="6" spans="1:6" x14ac:dyDescent="0.25">
      <c r="A6" s="4" t="s">
        <v>3</v>
      </c>
      <c r="B6" s="4" t="s">
        <v>1</v>
      </c>
      <c r="C6" s="6">
        <v>1291</v>
      </c>
      <c r="D6" s="6">
        <v>187</v>
      </c>
      <c r="E6" s="6">
        <v>1120</v>
      </c>
      <c r="F6" s="1"/>
    </row>
    <row r="7" spans="1:6" x14ac:dyDescent="0.25">
      <c r="A7" s="4" t="s">
        <v>4</v>
      </c>
      <c r="B7" s="4" t="s">
        <v>1</v>
      </c>
      <c r="C7" s="6">
        <v>1031</v>
      </c>
      <c r="D7" s="6">
        <v>21</v>
      </c>
      <c r="E7" s="6">
        <v>872</v>
      </c>
      <c r="F7" s="1"/>
    </row>
    <row r="8" spans="1:6" x14ac:dyDescent="0.25">
      <c r="A8" s="4" t="s">
        <v>5</v>
      </c>
      <c r="B8" s="4" t="s">
        <v>1</v>
      </c>
      <c r="C8" s="6">
        <v>1074</v>
      </c>
      <c r="D8" s="6">
        <v>681</v>
      </c>
      <c r="E8" s="6">
        <v>844</v>
      </c>
      <c r="F8" s="1"/>
    </row>
    <row r="9" spans="1:6" x14ac:dyDescent="0.25">
      <c r="A9" s="4" t="s">
        <v>6</v>
      </c>
      <c r="B9" s="4" t="s">
        <v>1</v>
      </c>
      <c r="C9" s="6">
        <v>1131</v>
      </c>
      <c r="D9" s="6">
        <v>915</v>
      </c>
      <c r="E9" s="6">
        <v>888</v>
      </c>
      <c r="F9" s="1"/>
    </row>
    <row r="10" spans="1:6" x14ac:dyDescent="0.25">
      <c r="A10" s="4" t="s">
        <v>7</v>
      </c>
      <c r="B10" s="4" t="s">
        <v>1</v>
      </c>
      <c r="C10" s="6">
        <v>1004</v>
      </c>
      <c r="D10" s="6">
        <v>899</v>
      </c>
      <c r="E10" s="6">
        <v>655</v>
      </c>
      <c r="F10" s="1"/>
    </row>
    <row r="11" spans="1:6" x14ac:dyDescent="0.25">
      <c r="A11" s="4" t="s">
        <v>8</v>
      </c>
      <c r="B11" s="4" t="s">
        <v>1</v>
      </c>
      <c r="C11" s="6">
        <v>718</v>
      </c>
      <c r="D11" s="6">
        <v>699</v>
      </c>
      <c r="E11" s="6">
        <v>468</v>
      </c>
      <c r="F11" s="1"/>
    </row>
    <row r="12" spans="1:6" x14ac:dyDescent="0.25">
      <c r="A12" s="4" t="s">
        <v>9</v>
      </c>
      <c r="B12" s="4" t="s">
        <v>1</v>
      </c>
      <c r="C12" s="6">
        <v>1010</v>
      </c>
      <c r="D12" s="6">
        <v>1133</v>
      </c>
      <c r="E12" s="6">
        <v>754</v>
      </c>
      <c r="F12" s="1"/>
    </row>
    <row r="13" spans="1:6" x14ac:dyDescent="0.25">
      <c r="A13" s="4" t="s">
        <v>10</v>
      </c>
      <c r="B13" s="4">
        <v>2</v>
      </c>
      <c r="C13" s="6">
        <v>1141</v>
      </c>
      <c r="D13" s="6">
        <v>1138</v>
      </c>
      <c r="E13" s="6">
        <v>693</v>
      </c>
      <c r="F13" s="1"/>
    </row>
    <row r="14" spans="1:6" x14ac:dyDescent="0.25">
      <c r="A14" s="4" t="s">
        <v>11</v>
      </c>
      <c r="B14" s="4">
        <v>4</v>
      </c>
      <c r="C14" s="6">
        <v>1050</v>
      </c>
      <c r="D14" s="6">
        <v>987</v>
      </c>
      <c r="E14" s="6">
        <v>690</v>
      </c>
      <c r="F14" s="1"/>
    </row>
    <row r="15" spans="1:6" x14ac:dyDescent="0.25">
      <c r="A15" s="4" t="s">
        <v>12</v>
      </c>
      <c r="B15" s="4">
        <v>976</v>
      </c>
      <c r="C15" s="6">
        <v>962</v>
      </c>
      <c r="D15" s="6">
        <v>819</v>
      </c>
      <c r="E15" s="6">
        <v>608</v>
      </c>
      <c r="F15" s="1"/>
    </row>
    <row r="16" spans="1:6" x14ac:dyDescent="0.25">
      <c r="A16" s="5" t="s">
        <v>13</v>
      </c>
      <c r="B16" s="5"/>
      <c r="C16" s="7">
        <f>SUM(C4:C15)</f>
        <v>12842</v>
      </c>
      <c r="D16" s="7">
        <f t="shared" ref="D16:F16" si="0">SUM(D4:D15)</f>
        <v>9508</v>
      </c>
      <c r="E16" s="7">
        <f t="shared" si="0"/>
        <v>9522</v>
      </c>
      <c r="F16" s="2">
        <f t="shared" si="0"/>
        <v>1487</v>
      </c>
    </row>
    <row r="17" spans="1:26" x14ac:dyDescent="0.25">
      <c r="A17" s="5" t="s">
        <v>14</v>
      </c>
      <c r="B17" s="5"/>
      <c r="C17" s="107">
        <f>(E16-D16)/D16</f>
        <v>1.472444257467396E-3</v>
      </c>
      <c r="D17" s="108"/>
      <c r="E17" s="109"/>
      <c r="F17" s="2"/>
    </row>
    <row r="18" spans="1:26" x14ac:dyDescent="0.25">
      <c r="A18" s="5" t="s">
        <v>15</v>
      </c>
      <c r="B18" s="4"/>
      <c r="C18" s="107">
        <f>(E16-C16)/C16</f>
        <v>-0.25852670923532162</v>
      </c>
      <c r="D18" s="108"/>
      <c r="E18" s="109"/>
      <c r="F18" s="1"/>
    </row>
    <row r="19" spans="1:26" ht="15.75" x14ac:dyDescent="0.25">
      <c r="Z19" s="3"/>
    </row>
    <row r="20" spans="1:26" ht="15.75" x14ac:dyDescent="0.25">
      <c r="Z20" s="3"/>
    </row>
    <row r="21" spans="1:26" ht="15.75" x14ac:dyDescent="0.25">
      <c r="Z21" s="3"/>
    </row>
    <row r="22" spans="1:26" ht="15.75" x14ac:dyDescent="0.25">
      <c r="Z22" s="3"/>
    </row>
    <row r="23" spans="1:26" ht="15.75" x14ac:dyDescent="0.25">
      <c r="Z23" s="3"/>
    </row>
    <row r="24" spans="1:26" ht="15.75" x14ac:dyDescent="0.25">
      <c r="Z24" s="3"/>
    </row>
    <row r="25" spans="1:26" ht="15.75" x14ac:dyDescent="0.25">
      <c r="Z25" s="3"/>
    </row>
    <row r="26" spans="1:26" ht="15.75" x14ac:dyDescent="0.25">
      <c r="Z26" s="3"/>
    </row>
  </sheetData>
  <mergeCells count="4">
    <mergeCell ref="C17:E17"/>
    <mergeCell ref="C18:E18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zoomScaleNormal="100" workbookViewId="0">
      <selection sqref="A1:I1"/>
    </sheetView>
  </sheetViews>
  <sheetFormatPr defaultRowHeight="15" x14ac:dyDescent="0.25"/>
  <cols>
    <col min="1" max="1" width="23.85546875" style="61" customWidth="1"/>
    <col min="2" max="8" width="8.28515625" style="61" customWidth="1"/>
    <col min="9" max="9" width="9.140625" style="61"/>
  </cols>
  <sheetData>
    <row r="1" spans="1:9" ht="31.5" customHeight="1" x14ac:dyDescent="0.25">
      <c r="A1" s="128" t="s">
        <v>117</v>
      </c>
      <c r="B1" s="128"/>
      <c r="C1" s="128"/>
      <c r="D1" s="128"/>
      <c r="E1" s="128"/>
      <c r="F1" s="128"/>
      <c r="G1" s="128"/>
      <c r="H1" s="128"/>
      <c r="I1" s="128"/>
    </row>
    <row r="2" spans="1:9" ht="24" customHeight="1" x14ac:dyDescent="0.25">
      <c r="A2" s="137" t="s">
        <v>109</v>
      </c>
      <c r="B2" s="137"/>
      <c r="C2" s="137"/>
      <c r="D2" s="137"/>
      <c r="E2" s="137"/>
      <c r="F2" s="137"/>
      <c r="G2" s="137"/>
      <c r="H2" s="137"/>
      <c r="I2" s="137"/>
    </row>
    <row r="3" spans="1:9" x14ac:dyDescent="0.25">
      <c r="A3" s="62"/>
      <c r="B3" s="155" t="s">
        <v>83</v>
      </c>
      <c r="C3" s="156"/>
      <c r="D3" s="156"/>
      <c r="E3" s="155" t="s">
        <v>84</v>
      </c>
      <c r="F3" s="156"/>
      <c r="G3" s="157"/>
      <c r="H3" s="158" t="s">
        <v>66</v>
      </c>
      <c r="I3" s="158" t="s">
        <v>67</v>
      </c>
    </row>
    <row r="4" spans="1:9" ht="22.5" x14ac:dyDescent="0.25">
      <c r="A4" s="63" t="s">
        <v>85</v>
      </c>
      <c r="B4" s="64" t="s">
        <v>32</v>
      </c>
      <c r="C4" s="65" t="s">
        <v>57</v>
      </c>
      <c r="D4" s="65" t="s">
        <v>33</v>
      </c>
      <c r="E4" s="64" t="s">
        <v>86</v>
      </c>
      <c r="F4" s="65" t="s">
        <v>87</v>
      </c>
      <c r="G4" s="66" t="s">
        <v>88</v>
      </c>
      <c r="H4" s="159"/>
      <c r="I4" s="159"/>
    </row>
    <row r="5" spans="1:9" x14ac:dyDescent="0.25">
      <c r="A5" s="67" t="s">
        <v>89</v>
      </c>
      <c r="B5" s="68">
        <v>91</v>
      </c>
      <c r="C5" s="69">
        <v>4</v>
      </c>
      <c r="D5" s="70">
        <v>141</v>
      </c>
      <c r="E5" s="71">
        <f>B5/B$16</f>
        <v>6.207366984993179E-2</v>
      </c>
      <c r="F5" s="72">
        <f>C5/C$16</f>
        <v>0.12121212121212122</v>
      </c>
      <c r="G5" s="73">
        <f>D5/D$16</f>
        <v>7.3552425665101728E-2</v>
      </c>
      <c r="H5" s="74">
        <f>C5/B5*100</f>
        <v>4.395604395604396</v>
      </c>
      <c r="I5" s="74">
        <f>D5/B5*100</f>
        <v>154.94505494505495</v>
      </c>
    </row>
    <row r="6" spans="1:9" x14ac:dyDescent="0.25">
      <c r="A6" s="67" t="s">
        <v>90</v>
      </c>
      <c r="B6" s="75">
        <v>482</v>
      </c>
      <c r="C6" s="76">
        <v>7</v>
      </c>
      <c r="D6" s="77">
        <v>656</v>
      </c>
      <c r="E6" s="78">
        <f t="shared" ref="E6:G16" si="0">B6/B$16</f>
        <v>0.32878581173260574</v>
      </c>
      <c r="F6" s="79">
        <f t="shared" si="0"/>
        <v>0.21212121212121213</v>
      </c>
      <c r="G6" s="73">
        <f t="shared" si="0"/>
        <v>0.34220135628586335</v>
      </c>
      <c r="H6" s="74">
        <f t="shared" ref="H6:H16" si="1">C6/B6*100</f>
        <v>1.4522821576763485</v>
      </c>
      <c r="I6" s="74">
        <f t="shared" ref="I6:I16" si="2">D6/B6*100</f>
        <v>136.09958506224066</v>
      </c>
    </row>
    <row r="7" spans="1:9" x14ac:dyDescent="0.25">
      <c r="A7" s="67" t="s">
        <v>91</v>
      </c>
      <c r="B7" s="75">
        <v>163</v>
      </c>
      <c r="C7" s="76">
        <v>2</v>
      </c>
      <c r="D7" s="77">
        <v>212</v>
      </c>
      <c r="E7" s="78">
        <f t="shared" si="0"/>
        <v>0.11118690313778991</v>
      </c>
      <c r="F7" s="79">
        <f t="shared" si="0"/>
        <v>6.0606060606060608E-2</v>
      </c>
      <c r="G7" s="73">
        <f t="shared" si="0"/>
        <v>0.11058946270213876</v>
      </c>
      <c r="H7" s="74">
        <f t="shared" si="1"/>
        <v>1.2269938650306749</v>
      </c>
      <c r="I7" s="74">
        <f t="shared" si="2"/>
        <v>130.06134969325154</v>
      </c>
    </row>
    <row r="8" spans="1:9" x14ac:dyDescent="0.25">
      <c r="A8" s="67" t="s">
        <v>92</v>
      </c>
      <c r="B8" s="75">
        <v>254</v>
      </c>
      <c r="C8" s="76">
        <v>2</v>
      </c>
      <c r="D8" s="77">
        <v>399</v>
      </c>
      <c r="E8" s="78">
        <f t="shared" si="0"/>
        <v>0.17326057298772168</v>
      </c>
      <c r="F8" s="79">
        <f t="shared" si="0"/>
        <v>6.0606060606060608E-2</v>
      </c>
      <c r="G8" s="73">
        <f t="shared" si="0"/>
        <v>0.20813771517996871</v>
      </c>
      <c r="H8" s="74">
        <f t="shared" si="1"/>
        <v>0.78740157480314954</v>
      </c>
      <c r="I8" s="74">
        <f t="shared" si="2"/>
        <v>157.08661417322836</v>
      </c>
    </row>
    <row r="9" spans="1:9" x14ac:dyDescent="0.25">
      <c r="A9" s="67" t="s">
        <v>93</v>
      </c>
      <c r="B9" s="75">
        <v>95</v>
      </c>
      <c r="C9" s="76">
        <v>6</v>
      </c>
      <c r="D9" s="77">
        <v>97</v>
      </c>
      <c r="E9" s="78">
        <f t="shared" si="0"/>
        <v>6.4802182810368356E-2</v>
      </c>
      <c r="F9" s="79">
        <f t="shared" si="0"/>
        <v>0.18181818181818182</v>
      </c>
      <c r="G9" s="73">
        <f t="shared" si="0"/>
        <v>5.0599895670318203E-2</v>
      </c>
      <c r="H9" s="74">
        <f t="shared" si="1"/>
        <v>6.3157894736842106</v>
      </c>
      <c r="I9" s="74">
        <f t="shared" si="2"/>
        <v>102.10526315789474</v>
      </c>
    </row>
    <row r="10" spans="1:9" x14ac:dyDescent="0.25">
      <c r="A10" s="67" t="s">
        <v>94</v>
      </c>
      <c r="B10" s="75">
        <v>28</v>
      </c>
      <c r="C10" s="76">
        <v>1</v>
      </c>
      <c r="D10" s="77">
        <v>32</v>
      </c>
      <c r="E10" s="78">
        <f t="shared" si="0"/>
        <v>1.9099590723055934E-2</v>
      </c>
      <c r="F10" s="79">
        <f t="shared" si="0"/>
        <v>3.0303030303030304E-2</v>
      </c>
      <c r="G10" s="73">
        <f t="shared" si="0"/>
        <v>1.6692749087115284E-2</v>
      </c>
      <c r="H10" s="74">
        <f t="shared" si="1"/>
        <v>3.5714285714285712</v>
      </c>
      <c r="I10" s="74">
        <f t="shared" si="2"/>
        <v>114.28571428571428</v>
      </c>
    </row>
    <row r="11" spans="1:9" x14ac:dyDescent="0.25">
      <c r="A11" s="67" t="s">
        <v>95</v>
      </c>
      <c r="B11" s="75">
        <v>28</v>
      </c>
      <c r="C11" s="76">
        <v>0</v>
      </c>
      <c r="D11" s="77">
        <v>29</v>
      </c>
      <c r="E11" s="78">
        <f t="shared" si="0"/>
        <v>1.9099590723055934E-2</v>
      </c>
      <c r="F11" s="79">
        <f t="shared" si="0"/>
        <v>0</v>
      </c>
      <c r="G11" s="73">
        <f t="shared" si="0"/>
        <v>1.5127803860198226E-2</v>
      </c>
      <c r="H11" s="74">
        <f t="shared" si="1"/>
        <v>0</v>
      </c>
      <c r="I11" s="74">
        <f t="shared" si="2"/>
        <v>103.57142857142858</v>
      </c>
    </row>
    <row r="12" spans="1:9" x14ac:dyDescent="0.25">
      <c r="A12" s="67" t="s">
        <v>96</v>
      </c>
      <c r="B12" s="75">
        <v>69</v>
      </c>
      <c r="C12" s="76">
        <v>3</v>
      </c>
      <c r="D12" s="77">
        <v>68</v>
      </c>
      <c r="E12" s="78">
        <f t="shared" si="0"/>
        <v>4.7066848567530697E-2</v>
      </c>
      <c r="F12" s="79">
        <f t="shared" si="0"/>
        <v>9.0909090909090912E-2</v>
      </c>
      <c r="G12" s="73">
        <f t="shared" si="0"/>
        <v>3.5472091810119982E-2</v>
      </c>
      <c r="H12" s="74">
        <f t="shared" si="1"/>
        <v>4.3478260869565215</v>
      </c>
      <c r="I12" s="74">
        <f t="shared" si="2"/>
        <v>98.550724637681171</v>
      </c>
    </row>
    <row r="13" spans="1:9" x14ac:dyDescent="0.25">
      <c r="A13" s="67" t="s">
        <v>97</v>
      </c>
      <c r="B13" s="75">
        <v>183</v>
      </c>
      <c r="C13" s="76">
        <v>7</v>
      </c>
      <c r="D13" s="77">
        <v>209</v>
      </c>
      <c r="E13" s="78">
        <f t="shared" si="0"/>
        <v>0.12482946793997271</v>
      </c>
      <c r="F13" s="79">
        <f t="shared" si="0"/>
        <v>0.21212121212121213</v>
      </c>
      <c r="G13" s="73">
        <f t="shared" si="0"/>
        <v>0.1090245174752217</v>
      </c>
      <c r="H13" s="74">
        <f t="shared" si="1"/>
        <v>3.8251366120218582</v>
      </c>
      <c r="I13" s="74">
        <f t="shared" si="2"/>
        <v>114.20765027322403</v>
      </c>
    </row>
    <row r="14" spans="1:9" x14ac:dyDescent="0.25">
      <c r="A14" s="67" t="s">
        <v>98</v>
      </c>
      <c r="B14" s="75">
        <v>14</v>
      </c>
      <c r="C14" s="76">
        <v>0</v>
      </c>
      <c r="D14" s="77">
        <v>15</v>
      </c>
      <c r="E14" s="78">
        <f t="shared" si="0"/>
        <v>9.5497953615279671E-3</v>
      </c>
      <c r="F14" s="79">
        <f t="shared" si="0"/>
        <v>0</v>
      </c>
      <c r="G14" s="73">
        <f t="shared" si="0"/>
        <v>7.8247261345852897E-3</v>
      </c>
      <c r="H14" s="74">
        <f t="shared" si="1"/>
        <v>0</v>
      </c>
      <c r="I14" s="74">
        <f t="shared" si="2"/>
        <v>107.14285714285714</v>
      </c>
    </row>
    <row r="15" spans="1:9" x14ac:dyDescent="0.25">
      <c r="A15" s="67" t="s">
        <v>99</v>
      </c>
      <c r="B15" s="75">
        <v>59</v>
      </c>
      <c r="C15" s="76">
        <v>1</v>
      </c>
      <c r="D15" s="77">
        <v>59</v>
      </c>
      <c r="E15" s="78">
        <f t="shared" si="0"/>
        <v>4.0245566166439289E-2</v>
      </c>
      <c r="F15" s="79">
        <f t="shared" si="0"/>
        <v>3.0303030303030304E-2</v>
      </c>
      <c r="G15" s="73">
        <f t="shared" si="0"/>
        <v>3.0777256129368807E-2</v>
      </c>
      <c r="H15" s="74">
        <f t="shared" si="1"/>
        <v>1.6949152542372881</v>
      </c>
      <c r="I15" s="74">
        <f t="shared" si="2"/>
        <v>100</v>
      </c>
    </row>
    <row r="16" spans="1:9" x14ac:dyDescent="0.25">
      <c r="A16" s="80"/>
      <c r="B16" s="81">
        <v>1466</v>
      </c>
      <c r="C16" s="82">
        <v>33</v>
      </c>
      <c r="D16" s="83">
        <v>1917</v>
      </c>
      <c r="E16" s="84">
        <f t="shared" si="0"/>
        <v>1</v>
      </c>
      <c r="F16" s="85">
        <f t="shared" si="0"/>
        <v>1</v>
      </c>
      <c r="G16" s="86">
        <f t="shared" si="0"/>
        <v>1</v>
      </c>
      <c r="H16" s="87">
        <f t="shared" si="1"/>
        <v>2.2510231923601638</v>
      </c>
      <c r="I16" s="87">
        <f t="shared" si="2"/>
        <v>130.76398362892223</v>
      </c>
    </row>
  </sheetData>
  <mergeCells count="6">
    <mergeCell ref="A1:I1"/>
    <mergeCell ref="A2:I2"/>
    <mergeCell ref="B3:D3"/>
    <mergeCell ref="E3:G3"/>
    <mergeCell ref="H3:H4"/>
    <mergeCell ref="I3:I4"/>
  </mergeCell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6"/>
  <sheetViews>
    <sheetView zoomScaleNormal="100" workbookViewId="0">
      <selection sqref="A1:I1"/>
    </sheetView>
  </sheetViews>
  <sheetFormatPr defaultRowHeight="15" x14ac:dyDescent="0.25"/>
  <cols>
    <col min="2" max="8" width="10.7109375" customWidth="1"/>
    <col min="9" max="9" width="0.140625" customWidth="1"/>
    <col min="10" max="10" width="9.42578125" customWidth="1"/>
    <col min="11" max="17" width="0" hidden="1" customWidth="1"/>
    <col min="18" max="18" width="9.5703125" hidden="1" customWidth="1"/>
    <col min="19" max="19" width="0" hidden="1" customWidth="1"/>
  </cols>
  <sheetData>
    <row r="1" spans="1:18" ht="43.5" customHeight="1" x14ac:dyDescent="0.25">
      <c r="A1" s="116" t="s">
        <v>35</v>
      </c>
      <c r="B1" s="117"/>
      <c r="C1" s="117"/>
      <c r="D1" s="117"/>
      <c r="E1" s="117"/>
      <c r="F1" s="117"/>
      <c r="G1" s="117"/>
      <c r="H1" s="117"/>
      <c r="I1" s="118"/>
    </row>
    <row r="2" spans="1:18" ht="27.75" customHeight="1" x14ac:dyDescent="0.25">
      <c r="A2" s="119" t="s">
        <v>111</v>
      </c>
      <c r="B2" s="120"/>
      <c r="C2" s="120"/>
      <c r="D2" s="120"/>
      <c r="E2" s="120"/>
      <c r="F2" s="120"/>
      <c r="G2" s="120"/>
      <c r="H2" s="121"/>
    </row>
    <row r="3" spans="1:18" ht="35.25" customHeight="1" x14ac:dyDescent="0.25">
      <c r="A3" s="8"/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K3" s="1"/>
      <c r="L3" s="8" t="s">
        <v>26</v>
      </c>
      <c r="M3" s="8" t="s">
        <v>27</v>
      </c>
      <c r="N3" s="8" t="s">
        <v>23</v>
      </c>
      <c r="O3" s="8" t="s">
        <v>28</v>
      </c>
      <c r="P3" s="8" t="s">
        <v>29</v>
      </c>
      <c r="Q3" s="8" t="s">
        <v>30</v>
      </c>
      <c r="R3" s="8" t="s">
        <v>31</v>
      </c>
    </row>
    <row r="4" spans="1:18" x14ac:dyDescent="0.25">
      <c r="A4" s="9" t="s">
        <v>32</v>
      </c>
      <c r="B4" s="10">
        <f>AVERAGE('[1]Incidenti in prov Ra_ok '!B17:B28)</f>
        <v>1674.25</v>
      </c>
      <c r="C4" s="10">
        <f>AVERAGE('[1]Incidenti in prov Ra_ok '!B24:B26)</f>
        <v>1653</v>
      </c>
      <c r="D4" s="10">
        <v>1620</v>
      </c>
      <c r="E4" s="10">
        <v>1247</v>
      </c>
      <c r="F4" s="11">
        <v>1466</v>
      </c>
      <c r="G4" s="12">
        <f>(F4-E4)/E4</f>
        <v>0.17562149157979151</v>
      </c>
      <c r="H4" s="12">
        <f>(F4-C4)/C4</f>
        <v>-0.11312764670296431</v>
      </c>
      <c r="I4" s="12">
        <f>(F4-B4)/B4</f>
        <v>-0.12438405256084814</v>
      </c>
      <c r="K4" s="9" t="s">
        <v>32</v>
      </c>
      <c r="L4" s="10">
        <v>504</v>
      </c>
      <c r="M4" s="10">
        <v>617</v>
      </c>
      <c r="N4" s="12">
        <v>0.22420634920634921</v>
      </c>
      <c r="O4" s="10">
        <v>773.63636363636363</v>
      </c>
      <c r="P4" s="10">
        <v>751</v>
      </c>
      <c r="Q4" s="12">
        <v>-0.20246768507638072</v>
      </c>
      <c r="R4" s="12">
        <v>-0.17842876165113183</v>
      </c>
    </row>
    <row r="5" spans="1:18" x14ac:dyDescent="0.25">
      <c r="A5" s="9" t="s">
        <v>33</v>
      </c>
      <c r="B5" s="10">
        <f>AVERAGE('[1]Feriti in prov Ra_ok '!B8:B19)</f>
        <v>2298</v>
      </c>
      <c r="C5" s="10">
        <f>AVERAGE('[1]Feriti in prov Ra_ok '!B15:B17)</f>
        <v>2246.6666666666665</v>
      </c>
      <c r="D5" s="10">
        <v>2208</v>
      </c>
      <c r="E5" s="10">
        <v>1593</v>
      </c>
      <c r="F5" s="11">
        <v>1917</v>
      </c>
      <c r="G5" s="12">
        <f t="shared" ref="G5:G6" si="0">(F5-E5)/E5</f>
        <v>0.20338983050847459</v>
      </c>
      <c r="H5" s="12">
        <f t="shared" ref="H5:H6" si="1">(F5-C5)/C5</f>
        <v>-0.14673590504451034</v>
      </c>
      <c r="I5" s="12">
        <f t="shared" ref="I5:I6" si="2">(F5-B5)/B5</f>
        <v>-0.16579634464751958</v>
      </c>
      <c r="K5" s="9" t="s">
        <v>33</v>
      </c>
      <c r="L5" s="10">
        <v>620</v>
      </c>
      <c r="M5" s="10">
        <v>791</v>
      </c>
      <c r="N5" s="12">
        <v>0.27580645161290324</v>
      </c>
      <c r="O5" s="10">
        <v>1064.8181818181818</v>
      </c>
      <c r="P5" s="10">
        <v>1008.3333333333334</v>
      </c>
      <c r="Q5" s="12">
        <v>-0.25715017501920939</v>
      </c>
      <c r="R5" s="12">
        <v>-0.21553719008264466</v>
      </c>
    </row>
    <row r="6" spans="1:18" x14ac:dyDescent="0.25">
      <c r="A6" s="9" t="s">
        <v>34</v>
      </c>
      <c r="B6" s="10">
        <f>AVERAGE('[1]Morti in prov Ra_ok '!B8:B19)</f>
        <v>38.916666666666664</v>
      </c>
      <c r="C6" s="10">
        <f>AVERAGE('[1]Morti in prov Ra_ok '!B15:B17)</f>
        <v>40.666666666666664</v>
      </c>
      <c r="D6" s="10">
        <v>42</v>
      </c>
      <c r="E6" s="10">
        <v>23</v>
      </c>
      <c r="F6" s="11">
        <v>33</v>
      </c>
      <c r="G6" s="12">
        <f t="shared" si="0"/>
        <v>0.43478260869565216</v>
      </c>
      <c r="H6" s="12">
        <f t="shared" si="1"/>
        <v>-0.18852459016393439</v>
      </c>
      <c r="I6" s="12">
        <f t="shared" si="2"/>
        <v>-0.15203426124196998</v>
      </c>
      <c r="K6" s="9" t="s">
        <v>34</v>
      </c>
      <c r="L6" s="10">
        <v>12</v>
      </c>
      <c r="M6" s="10">
        <v>15</v>
      </c>
      <c r="N6" s="12">
        <v>0.25</v>
      </c>
      <c r="O6" s="10">
        <v>18.09090909090909</v>
      </c>
      <c r="P6" s="10">
        <v>20</v>
      </c>
      <c r="Q6" s="12">
        <v>-0.17085427135678388</v>
      </c>
      <c r="R6" s="12">
        <v>-0.25</v>
      </c>
    </row>
  </sheetData>
  <mergeCells count="2">
    <mergeCell ref="A1:I1"/>
    <mergeCell ref="A2:H2"/>
  </mergeCells>
  <pageMargins left="0.7" right="0.7" top="0.75" bottom="0.75" header="0.3" footer="0.3"/>
  <pageSetup paperSize="9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Normal="100" workbookViewId="0">
      <selection sqref="A1:O1"/>
    </sheetView>
  </sheetViews>
  <sheetFormatPr defaultRowHeight="15" x14ac:dyDescent="0.25"/>
  <cols>
    <col min="2" max="15" width="9.7109375" customWidth="1"/>
  </cols>
  <sheetData>
    <row r="1" spans="1:15" ht="33" customHeight="1" x14ac:dyDescent="0.25">
      <c r="A1" s="116" t="s">
        <v>41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 ht="27.75" customHeight="1" x14ac:dyDescent="0.25">
      <c r="A2" s="124" t="s">
        <v>109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1:15" ht="45.75" customHeight="1" x14ac:dyDescent="0.25">
      <c r="A3" s="126" t="s">
        <v>36</v>
      </c>
      <c r="B3" s="122">
        <v>2019</v>
      </c>
      <c r="C3" s="123"/>
      <c r="D3" s="122">
        <v>2020</v>
      </c>
      <c r="E3" s="123"/>
      <c r="F3" s="122">
        <v>2021</v>
      </c>
      <c r="G3" s="123"/>
      <c r="H3" s="122" t="s">
        <v>37</v>
      </c>
      <c r="I3" s="123"/>
      <c r="J3" s="122" t="s">
        <v>23</v>
      </c>
      <c r="K3" s="123"/>
      <c r="L3" s="122" t="s">
        <v>38</v>
      </c>
      <c r="M3" s="123"/>
      <c r="N3" s="122" t="s">
        <v>24</v>
      </c>
      <c r="O3" s="123"/>
    </row>
    <row r="4" spans="1:15" x14ac:dyDescent="0.25">
      <c r="A4" s="127"/>
      <c r="B4" s="8" t="s">
        <v>34</v>
      </c>
      <c r="C4" s="8" t="s">
        <v>33</v>
      </c>
      <c r="D4" s="8" t="s">
        <v>34</v>
      </c>
      <c r="E4" s="8" t="s">
        <v>33</v>
      </c>
      <c r="F4" s="8" t="s">
        <v>34</v>
      </c>
      <c r="G4" s="8" t="s">
        <v>33</v>
      </c>
      <c r="H4" s="8" t="s">
        <v>34</v>
      </c>
      <c r="I4" s="8" t="s">
        <v>33</v>
      </c>
      <c r="J4" s="8" t="s">
        <v>34</v>
      </c>
      <c r="K4" s="8" t="s">
        <v>33</v>
      </c>
      <c r="L4" s="8" t="s">
        <v>34</v>
      </c>
      <c r="M4" s="8" t="s">
        <v>33</v>
      </c>
      <c r="N4" s="8" t="s">
        <v>34</v>
      </c>
      <c r="O4" s="8" t="s">
        <v>33</v>
      </c>
    </row>
    <row r="5" spans="1:15" x14ac:dyDescent="0.25">
      <c r="A5" s="4" t="s">
        <v>39</v>
      </c>
      <c r="B5" s="6">
        <v>11</v>
      </c>
      <c r="C5" s="6">
        <v>913</v>
      </c>
      <c r="D5" s="6">
        <v>4</v>
      </c>
      <c r="E5" s="6">
        <v>561</v>
      </c>
      <c r="F5" s="6">
        <v>5</v>
      </c>
      <c r="G5" s="6">
        <v>801</v>
      </c>
      <c r="H5" s="6">
        <v>8.6666666666666661</v>
      </c>
      <c r="I5" s="6">
        <v>907.66666666666663</v>
      </c>
      <c r="J5" s="12">
        <v>0.25</v>
      </c>
      <c r="K5" s="12">
        <v>0.42780748663101603</v>
      </c>
      <c r="L5" s="12">
        <v>-0.54545454545454541</v>
      </c>
      <c r="M5" s="12">
        <v>-0.12267250821467689</v>
      </c>
      <c r="N5" s="12">
        <v>-0.42307692307692302</v>
      </c>
      <c r="O5" s="12">
        <v>-0.11751744399559307</v>
      </c>
    </row>
    <row r="6" spans="1:15" x14ac:dyDescent="0.25">
      <c r="A6" s="4" t="s">
        <v>40</v>
      </c>
      <c r="B6" s="6">
        <v>31</v>
      </c>
      <c r="C6" s="6">
        <v>1295</v>
      </c>
      <c r="D6" s="6">
        <v>19</v>
      </c>
      <c r="E6" s="6">
        <v>1032</v>
      </c>
      <c r="F6" s="6">
        <v>28</v>
      </c>
      <c r="G6" s="6">
        <v>1116</v>
      </c>
      <c r="H6" s="6">
        <v>32</v>
      </c>
      <c r="I6" s="6">
        <v>1338.3333333333333</v>
      </c>
      <c r="J6" s="12">
        <v>0.47368421052631576</v>
      </c>
      <c r="K6" s="12">
        <v>8.1395348837209308E-2</v>
      </c>
      <c r="L6" s="12">
        <v>-9.6774193548387094E-2</v>
      </c>
      <c r="M6" s="12">
        <v>-0.13822393822393822</v>
      </c>
      <c r="N6" s="12">
        <v>-0.125</v>
      </c>
      <c r="O6" s="12">
        <v>-0.16612702366127019</v>
      </c>
    </row>
    <row r="7" spans="1:15" x14ac:dyDescent="0.25">
      <c r="A7" s="4" t="s">
        <v>13</v>
      </c>
      <c r="B7" s="6">
        <v>42</v>
      </c>
      <c r="C7" s="6">
        <v>2208</v>
      </c>
      <c r="D7" s="6">
        <v>23</v>
      </c>
      <c r="E7" s="6">
        <v>1593</v>
      </c>
      <c r="F7" s="6">
        <v>33</v>
      </c>
      <c r="G7" s="6">
        <v>1917</v>
      </c>
      <c r="H7" s="6">
        <v>40.666666666666664</v>
      </c>
      <c r="I7" s="6">
        <v>2246</v>
      </c>
      <c r="J7" s="12">
        <v>0.43478260869565216</v>
      </c>
      <c r="K7" s="12">
        <v>0.20338983050847459</v>
      </c>
      <c r="L7" s="12">
        <v>-0.21428571428571427</v>
      </c>
      <c r="M7" s="12">
        <v>-0.13179347826086957</v>
      </c>
      <c r="N7" s="12">
        <v>-0.18852459016393439</v>
      </c>
      <c r="O7" s="12">
        <v>-0.1464826357969724</v>
      </c>
    </row>
    <row r="8" spans="1:15" ht="13.5" customHeight="1" x14ac:dyDescent="0.25"/>
    <row r="9" spans="1:15" hidden="1" x14ac:dyDescent="0.25">
      <c r="B9" s="18">
        <f>B5/B$7</f>
        <v>0.26190476190476192</v>
      </c>
      <c r="C9" s="18">
        <f t="shared" ref="C9:I9" si="0">C5/C$7</f>
        <v>0.41349637681159418</v>
      </c>
      <c r="D9" s="18">
        <f t="shared" si="0"/>
        <v>0.17391304347826086</v>
      </c>
      <c r="E9" s="18">
        <f t="shared" si="0"/>
        <v>0.35216572504708099</v>
      </c>
      <c r="F9" s="18">
        <f t="shared" si="0"/>
        <v>0.15151515151515152</v>
      </c>
      <c r="G9" s="18">
        <f t="shared" si="0"/>
        <v>0.41784037558685444</v>
      </c>
      <c r="H9" s="18">
        <f t="shared" si="0"/>
        <v>0.21311475409836064</v>
      </c>
      <c r="I9" s="18">
        <f t="shared" si="0"/>
        <v>0.40412585336895218</v>
      </c>
    </row>
    <row r="10" spans="1:15" hidden="1" x14ac:dyDescent="0.25">
      <c r="B10" s="18">
        <f>B6/B$7</f>
        <v>0.73809523809523814</v>
      </c>
      <c r="C10" s="18">
        <f t="shared" ref="C10:I10" si="1">C6/C$7</f>
        <v>0.58650362318840576</v>
      </c>
      <c r="D10" s="18">
        <f t="shared" si="1"/>
        <v>0.82608695652173914</v>
      </c>
      <c r="E10" s="18">
        <f t="shared" si="1"/>
        <v>0.64783427495291901</v>
      </c>
      <c r="F10" s="18">
        <f t="shared" si="1"/>
        <v>0.84848484848484851</v>
      </c>
      <c r="G10" s="18">
        <f t="shared" si="1"/>
        <v>0.5821596244131455</v>
      </c>
      <c r="H10" s="18">
        <f t="shared" si="1"/>
        <v>0.78688524590163944</v>
      </c>
      <c r="I10" s="18">
        <f t="shared" si="1"/>
        <v>0.59587414663104776</v>
      </c>
    </row>
  </sheetData>
  <mergeCells count="10">
    <mergeCell ref="L3:M3"/>
    <mergeCell ref="N3:O3"/>
    <mergeCell ref="A2:O2"/>
    <mergeCell ref="A1:O1"/>
    <mergeCell ref="A3:A4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selection sqref="A1:S1"/>
    </sheetView>
  </sheetViews>
  <sheetFormatPr defaultRowHeight="15" x14ac:dyDescent="0.25"/>
  <cols>
    <col min="2" max="5" width="0" hidden="1" customWidth="1"/>
  </cols>
  <sheetData>
    <row r="1" spans="1:19" ht="33" customHeight="1" x14ac:dyDescent="0.25">
      <c r="A1" s="128" t="s">
        <v>44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</row>
    <row r="2" spans="1:19" ht="27.75" customHeight="1" x14ac:dyDescent="0.25">
      <c r="A2" s="129" t="s">
        <v>109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ht="26.25" customHeight="1" x14ac:dyDescent="0.25">
      <c r="A3" s="126" t="s">
        <v>42</v>
      </c>
      <c r="B3" s="122">
        <v>2017</v>
      </c>
      <c r="C3" s="123"/>
      <c r="D3" s="122">
        <v>2018</v>
      </c>
      <c r="E3" s="123"/>
      <c r="F3" s="122">
        <v>2019</v>
      </c>
      <c r="G3" s="123"/>
      <c r="H3" s="122">
        <v>2020</v>
      </c>
      <c r="I3" s="123"/>
      <c r="J3" s="122">
        <v>2021</v>
      </c>
      <c r="K3" s="123"/>
      <c r="L3" s="122" t="s">
        <v>37</v>
      </c>
      <c r="M3" s="123"/>
      <c r="N3" s="122" t="s">
        <v>23</v>
      </c>
      <c r="O3" s="123"/>
      <c r="P3" s="131" t="s">
        <v>38</v>
      </c>
      <c r="Q3" s="132"/>
      <c r="R3" s="130" t="s">
        <v>24</v>
      </c>
      <c r="S3" s="130"/>
    </row>
    <row r="4" spans="1:19" x14ac:dyDescent="0.25">
      <c r="A4" s="127"/>
      <c r="B4" s="8" t="s">
        <v>34</v>
      </c>
      <c r="C4" s="8" t="s">
        <v>33</v>
      </c>
      <c r="D4" s="8" t="s">
        <v>34</v>
      </c>
      <c r="E4" s="8" t="s">
        <v>33</v>
      </c>
      <c r="F4" s="8" t="s">
        <v>34</v>
      </c>
      <c r="G4" s="8" t="s">
        <v>33</v>
      </c>
      <c r="H4" s="8" t="s">
        <v>34</v>
      </c>
      <c r="I4" s="8" t="s">
        <v>33</v>
      </c>
      <c r="J4" s="8" t="s">
        <v>34</v>
      </c>
      <c r="K4" s="8" t="s">
        <v>33</v>
      </c>
      <c r="L4" s="8" t="s">
        <v>34</v>
      </c>
      <c r="M4" s="8" t="s">
        <v>33</v>
      </c>
      <c r="N4" s="8" t="s">
        <v>34</v>
      </c>
      <c r="O4" s="8" t="s">
        <v>33</v>
      </c>
      <c r="P4" s="8" t="s">
        <v>34</v>
      </c>
      <c r="Q4" s="8" t="s">
        <v>33</v>
      </c>
      <c r="R4" s="8" t="s">
        <v>34</v>
      </c>
      <c r="S4" s="8" t="s">
        <v>33</v>
      </c>
    </row>
    <row r="5" spans="1:19" x14ac:dyDescent="0.25">
      <c r="A5" s="17" t="s">
        <v>43</v>
      </c>
      <c r="B5" s="14">
        <f>SUM('[2]classi età'!B5:B10)</f>
        <v>4</v>
      </c>
      <c r="C5" s="14">
        <f>SUM('[2]classi età'!C5:C10)</f>
        <v>606</v>
      </c>
      <c r="D5" s="14">
        <f>SUM('[2]classi età'!D5:D10)</f>
        <v>8</v>
      </c>
      <c r="E5" s="14">
        <f>SUM('[2]classi età'!E5:E10)</f>
        <v>649</v>
      </c>
      <c r="F5" s="93">
        <f>SUM('[2]classi età'!F5:F10)</f>
        <v>10</v>
      </c>
      <c r="G5" s="93">
        <f>SUM('[2]classi età'!G5:G10)</f>
        <v>633</v>
      </c>
      <c r="H5" s="93">
        <f>SUM('[2]classi età'!H5:H10)</f>
        <v>2</v>
      </c>
      <c r="I5" s="93">
        <f>SUM('[2]classi età'!I5:I10)</f>
        <v>423</v>
      </c>
      <c r="J5" s="94">
        <f>SUM('[2]classi età'!J5:J10)</f>
        <v>4</v>
      </c>
      <c r="K5" s="95">
        <f>SUM('[2]classi età'!K5:K10)</f>
        <v>581</v>
      </c>
      <c r="L5" s="96">
        <f t="shared" ref="L5:M6" si="0">AVERAGE(B5,D5,F5)</f>
        <v>7.333333333333333</v>
      </c>
      <c r="M5" s="96">
        <f t="shared" si="0"/>
        <v>629.33333333333337</v>
      </c>
      <c r="N5" s="15">
        <f t="shared" ref="N5:O7" si="1">(J5-H5)/H5</f>
        <v>1</v>
      </c>
      <c r="O5" s="15">
        <f t="shared" si="1"/>
        <v>0.37352245862884159</v>
      </c>
      <c r="P5" s="15">
        <f>(J5-F5)/F5</f>
        <v>-0.6</v>
      </c>
      <c r="Q5" s="15">
        <f t="shared" ref="Q5:Q7" si="2">(K5-G5)/G5</f>
        <v>-8.2148499210110582E-2</v>
      </c>
      <c r="R5" s="15">
        <f>(J5-L5)/L5</f>
        <v>-0.45454545454545453</v>
      </c>
      <c r="S5" s="15">
        <f t="shared" ref="S5:S9" si="3">(K5-M5)/M5</f>
        <v>-7.6800847457627178E-2</v>
      </c>
    </row>
    <row r="6" spans="1:19" x14ac:dyDescent="0.25">
      <c r="A6" s="17" t="s">
        <v>112</v>
      </c>
      <c r="B6" s="14">
        <f>SUM('[2]classi età'!B11:B17)</f>
        <v>24</v>
      </c>
      <c r="C6" s="14">
        <f>SUM('[2]classi età'!C11:C17)</f>
        <v>1267</v>
      </c>
      <c r="D6" s="14">
        <f>SUM('[2]classi età'!D11:D17)</f>
        <v>15</v>
      </c>
      <c r="E6" s="14">
        <f>SUM('[2]classi età'!E11:E17)</f>
        <v>1156</v>
      </c>
      <c r="F6" s="93">
        <f>SUM('[2]classi età'!F11:F17)</f>
        <v>19</v>
      </c>
      <c r="G6" s="93">
        <f>SUM('[2]classi età'!G11:G17)</f>
        <v>1138</v>
      </c>
      <c r="H6" s="93">
        <f>SUM('[2]classi età'!H11:H17)</f>
        <v>8</v>
      </c>
      <c r="I6" s="93">
        <f>SUM('[2]classi età'!I11:I17)</f>
        <v>846</v>
      </c>
      <c r="J6" s="94">
        <f>SUM('[2]classi età'!J11:J17)</f>
        <v>13</v>
      </c>
      <c r="K6" s="95">
        <f>SUM('[2]classi età'!K11:K17)</f>
        <v>996</v>
      </c>
      <c r="L6" s="96">
        <f t="shared" si="0"/>
        <v>19.333333333333332</v>
      </c>
      <c r="M6" s="96">
        <f t="shared" si="0"/>
        <v>1187</v>
      </c>
      <c r="N6" s="15">
        <f t="shared" si="1"/>
        <v>0.625</v>
      </c>
      <c r="O6" s="15">
        <f t="shared" si="1"/>
        <v>0.1773049645390071</v>
      </c>
      <c r="P6" s="15">
        <f>(J6-F6)/F6</f>
        <v>-0.31578947368421051</v>
      </c>
      <c r="Q6" s="15">
        <f t="shared" si="2"/>
        <v>-0.12478031634446397</v>
      </c>
      <c r="R6" s="15">
        <f>(J6-L6)/L6</f>
        <v>-0.32758620689655166</v>
      </c>
      <c r="S6" s="15">
        <f t="shared" si="3"/>
        <v>-0.16090985678180286</v>
      </c>
    </row>
    <row r="7" spans="1:19" x14ac:dyDescent="0.25">
      <c r="A7" s="17" t="s">
        <v>113</v>
      </c>
      <c r="B7" s="14">
        <f>SUM('[2]classi età'!B18:B21)</f>
        <v>18</v>
      </c>
      <c r="C7" s="14">
        <f>SUM('[2]classi età'!C18:C21)</f>
        <v>454</v>
      </c>
      <c r="D7" s="14">
        <f>SUM('[2]classi età'!D18:D21)</f>
        <v>11</v>
      </c>
      <c r="E7" s="14">
        <f>SUM('[2]classi età'!E18:E21)</f>
        <v>400</v>
      </c>
      <c r="F7" s="93">
        <v>12</v>
      </c>
      <c r="G7" s="93">
        <v>398</v>
      </c>
      <c r="H7" s="93">
        <v>13</v>
      </c>
      <c r="I7" s="93">
        <v>314</v>
      </c>
      <c r="J7" s="94">
        <v>16</v>
      </c>
      <c r="K7" s="95">
        <v>328</v>
      </c>
      <c r="L7" s="96">
        <v>13.333333333333332</v>
      </c>
      <c r="M7" s="96">
        <v>400.33333333333337</v>
      </c>
      <c r="N7" s="15">
        <f t="shared" si="1"/>
        <v>0.23076923076923078</v>
      </c>
      <c r="O7" s="15">
        <f>(K7-I7)/I7</f>
        <v>4.4585987261146494E-2</v>
      </c>
      <c r="P7" s="15">
        <f>(J7-F7)/F7</f>
        <v>0.33333333333333331</v>
      </c>
      <c r="Q7" s="15">
        <f t="shared" si="2"/>
        <v>-0.17587939698492464</v>
      </c>
      <c r="R7" s="15">
        <f>(J7-L7)/L7</f>
        <v>0.20000000000000009</v>
      </c>
      <c r="S7" s="15">
        <f t="shared" si="3"/>
        <v>-0.18068276436303088</v>
      </c>
    </row>
    <row r="8" spans="1:19" x14ac:dyDescent="0.25">
      <c r="A8" s="17" t="s">
        <v>1</v>
      </c>
      <c r="B8" s="14"/>
      <c r="C8" s="14"/>
      <c r="D8" s="14"/>
      <c r="E8" s="14"/>
      <c r="F8" s="93">
        <v>1</v>
      </c>
      <c r="G8" s="93">
        <v>39</v>
      </c>
      <c r="H8" s="93">
        <v>0</v>
      </c>
      <c r="I8" s="93">
        <v>10</v>
      </c>
      <c r="J8" s="94">
        <v>0</v>
      </c>
      <c r="K8" s="95">
        <v>12</v>
      </c>
      <c r="L8" s="96">
        <v>0.66666666666666663</v>
      </c>
      <c r="M8" s="96">
        <v>30</v>
      </c>
      <c r="N8" s="15"/>
      <c r="O8" s="15">
        <f>(K8-I8)/I8</f>
        <v>0.2</v>
      </c>
      <c r="P8" s="15">
        <f>(J8-F8)/F8</f>
        <v>-1</v>
      </c>
      <c r="Q8" s="15">
        <f t="shared" ref="Q8" si="4">(K8-G8)/G8</f>
        <v>-0.69230769230769229</v>
      </c>
      <c r="R8" s="15">
        <f>(J8-L8)/L8</f>
        <v>-1</v>
      </c>
      <c r="S8" s="15">
        <f t="shared" ref="S8" si="5">(K8-M8)/M8</f>
        <v>-0.6</v>
      </c>
    </row>
    <row r="9" spans="1:19" x14ac:dyDescent="0.25">
      <c r="A9" s="17" t="s">
        <v>13</v>
      </c>
      <c r="B9" s="16">
        <f>SUM(B5:B7)</f>
        <v>46</v>
      </c>
      <c r="C9" s="16">
        <f>SUM(C5:C7)</f>
        <v>2327</v>
      </c>
      <c r="D9" s="16">
        <f>SUM(D5:D7)</f>
        <v>34</v>
      </c>
      <c r="E9" s="16">
        <f>SUM(E5:E7)</f>
        <v>2205</v>
      </c>
      <c r="F9" s="93">
        <f>SUM(F5:F8)</f>
        <v>42</v>
      </c>
      <c r="G9" s="93">
        <f>SUM(G5:G8)</f>
        <v>2208</v>
      </c>
      <c r="H9" s="93">
        <f t="shared" ref="H9:K9" si="6">SUM(H5:H8)</f>
        <v>23</v>
      </c>
      <c r="I9" s="93">
        <f t="shared" si="6"/>
        <v>1593</v>
      </c>
      <c r="J9" s="94">
        <f t="shared" si="6"/>
        <v>33</v>
      </c>
      <c r="K9" s="93">
        <f t="shared" si="6"/>
        <v>1917</v>
      </c>
      <c r="L9" s="93">
        <f>SUM(L5:L8)</f>
        <v>40.666666666666664</v>
      </c>
      <c r="M9" s="93">
        <f>SUM(M5:M8)</f>
        <v>2246.666666666667</v>
      </c>
      <c r="N9" s="15">
        <f>(J9-H9)/H9</f>
        <v>0.43478260869565216</v>
      </c>
      <c r="O9" s="15">
        <f>(K9-I9)/I9</f>
        <v>0.20338983050847459</v>
      </c>
      <c r="P9" s="15">
        <f>(J9-F9)/F9</f>
        <v>-0.21428571428571427</v>
      </c>
      <c r="Q9" s="15">
        <f>(K9-G9)/G9</f>
        <v>-0.13179347826086957</v>
      </c>
      <c r="R9" s="15">
        <f>(J9-L9)/L9</f>
        <v>-0.18852459016393439</v>
      </c>
      <c r="S9" s="15">
        <f t="shared" si="3"/>
        <v>-0.14673590504451051</v>
      </c>
    </row>
    <row r="11" spans="1:19" hidden="1" x14ac:dyDescent="0.25">
      <c r="F11" s="18">
        <f>F5/F$9</f>
        <v>0.23809523809523808</v>
      </c>
      <c r="G11" s="18">
        <f>G5/G$9</f>
        <v>0.28668478260869568</v>
      </c>
      <c r="H11" s="18">
        <f>H5/H$9</f>
        <v>8.6956521739130432E-2</v>
      </c>
      <c r="I11" s="18">
        <f t="shared" ref="I11:M11" si="7">I5/I$9</f>
        <v>0.2655367231638418</v>
      </c>
      <c r="J11" s="18">
        <f t="shared" si="7"/>
        <v>0.12121212121212122</v>
      </c>
      <c r="K11" s="18">
        <f t="shared" si="7"/>
        <v>0.30307772561293689</v>
      </c>
      <c r="L11" s="18">
        <f t="shared" si="7"/>
        <v>0.18032786885245902</v>
      </c>
      <c r="M11" s="18">
        <f t="shared" si="7"/>
        <v>0.28011869436201781</v>
      </c>
    </row>
    <row r="12" spans="1:19" hidden="1" x14ac:dyDescent="0.25">
      <c r="F12" s="18">
        <f t="shared" ref="F12:F14" si="8">F6/F$9</f>
        <v>0.45238095238095238</v>
      </c>
      <c r="G12" s="18">
        <v>0.51</v>
      </c>
      <c r="H12" s="18">
        <f t="shared" ref="H12:M14" si="9">H6/H$9</f>
        <v>0.34782608695652173</v>
      </c>
      <c r="I12" s="18">
        <f t="shared" si="9"/>
        <v>0.53107344632768361</v>
      </c>
      <c r="J12" s="18">
        <f t="shared" si="9"/>
        <v>0.39393939393939392</v>
      </c>
      <c r="K12" s="18">
        <f t="shared" si="9"/>
        <v>0.51956181533646317</v>
      </c>
      <c r="L12" s="18">
        <f t="shared" si="9"/>
        <v>0.47540983606557374</v>
      </c>
      <c r="M12" s="18">
        <f t="shared" si="9"/>
        <v>0.52833827893175067</v>
      </c>
    </row>
    <row r="13" spans="1:19" hidden="1" x14ac:dyDescent="0.25">
      <c r="F13" s="18">
        <f t="shared" si="8"/>
        <v>0.2857142857142857</v>
      </c>
      <c r="G13" s="18">
        <f>G7/G$9</f>
        <v>0.18025362318840579</v>
      </c>
      <c r="H13" s="18">
        <f t="shared" si="9"/>
        <v>0.56521739130434778</v>
      </c>
      <c r="I13" s="18">
        <f t="shared" si="9"/>
        <v>0.19711236660389203</v>
      </c>
      <c r="J13" s="18">
        <f t="shared" si="9"/>
        <v>0.48484848484848486</v>
      </c>
      <c r="K13" s="18">
        <f t="shared" si="9"/>
        <v>0.17110067814293167</v>
      </c>
      <c r="L13" s="18">
        <f t="shared" si="9"/>
        <v>0.32786885245901637</v>
      </c>
      <c r="M13" s="18">
        <f t="shared" si="9"/>
        <v>0.17818991097922848</v>
      </c>
    </row>
    <row r="14" spans="1:19" hidden="1" x14ac:dyDescent="0.25">
      <c r="F14" s="18">
        <f t="shared" si="8"/>
        <v>2.3809523809523808E-2</v>
      </c>
      <c r="G14" s="18">
        <f>G8/G$9</f>
        <v>1.7663043478260868E-2</v>
      </c>
      <c r="H14" s="18">
        <f t="shared" si="9"/>
        <v>0</v>
      </c>
      <c r="I14" s="18">
        <f t="shared" si="9"/>
        <v>6.2774639045825482E-3</v>
      </c>
      <c r="J14" s="18">
        <f t="shared" si="9"/>
        <v>0</v>
      </c>
      <c r="K14" s="18">
        <f t="shared" si="9"/>
        <v>6.2597809076682318E-3</v>
      </c>
      <c r="L14" s="18">
        <f t="shared" si="9"/>
        <v>1.6393442622950821E-2</v>
      </c>
      <c r="M14" s="18">
        <f t="shared" si="9"/>
        <v>1.3353115727002965E-2</v>
      </c>
    </row>
    <row r="15" spans="1:19" hidden="1" x14ac:dyDescent="0.25">
      <c r="F15" s="18">
        <f>SUM(F11:F14)</f>
        <v>1</v>
      </c>
      <c r="G15" s="18">
        <f>G9/G$9</f>
        <v>1</v>
      </c>
      <c r="H15" s="18">
        <f t="shared" ref="H15:M15" si="10">H9/H$9</f>
        <v>1</v>
      </c>
      <c r="I15" s="18">
        <f t="shared" si="10"/>
        <v>1</v>
      </c>
      <c r="J15" s="18">
        <f t="shared" si="10"/>
        <v>1</v>
      </c>
      <c r="K15" s="18">
        <f t="shared" si="10"/>
        <v>1</v>
      </c>
      <c r="L15" s="18">
        <f t="shared" si="10"/>
        <v>1</v>
      </c>
      <c r="M15" s="18">
        <f t="shared" si="10"/>
        <v>1</v>
      </c>
    </row>
    <row r="16" spans="1:19" hidden="1" x14ac:dyDescent="0.25">
      <c r="J16" s="18"/>
    </row>
    <row r="17" spans="6:8" hidden="1" x14ac:dyDescent="0.25">
      <c r="F17">
        <v>24</v>
      </c>
    </row>
    <row r="18" spans="6:8" hidden="1" x14ac:dyDescent="0.25">
      <c r="F18">
        <v>45</v>
      </c>
      <c r="H18">
        <v>9</v>
      </c>
    </row>
    <row r="19" spans="6:8" hidden="1" x14ac:dyDescent="0.25">
      <c r="F19">
        <v>29</v>
      </c>
      <c r="H19">
        <v>35</v>
      </c>
    </row>
    <row r="20" spans="6:8" hidden="1" x14ac:dyDescent="0.25">
      <c r="F20">
        <v>2</v>
      </c>
      <c r="H20">
        <v>57</v>
      </c>
    </row>
    <row r="21" spans="6:8" hidden="1" x14ac:dyDescent="0.25">
      <c r="F21">
        <f>SUM(F17:F20)</f>
        <v>100</v>
      </c>
      <c r="H21">
        <f>SUM(H18:H20)</f>
        <v>101</v>
      </c>
    </row>
    <row r="22" spans="6:8" hidden="1" x14ac:dyDescent="0.25"/>
  </sheetData>
  <mergeCells count="12">
    <mergeCell ref="A1:S1"/>
    <mergeCell ref="A2:S2"/>
    <mergeCell ref="R3:S3"/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42"/>
  <sheetViews>
    <sheetView zoomScaleNormal="100" workbookViewId="0">
      <selection sqref="A1:G1"/>
    </sheetView>
  </sheetViews>
  <sheetFormatPr defaultRowHeight="15" x14ac:dyDescent="0.25"/>
  <cols>
    <col min="1" max="1" width="22.42578125" style="53" customWidth="1"/>
    <col min="7" max="7" width="11" customWidth="1"/>
  </cols>
  <sheetData>
    <row r="1" spans="1:7" ht="45" customHeight="1" x14ac:dyDescent="0.25">
      <c r="A1" s="128" t="s">
        <v>59</v>
      </c>
      <c r="B1" s="128"/>
      <c r="C1" s="128"/>
      <c r="D1" s="128"/>
      <c r="E1" s="128"/>
      <c r="F1" s="128"/>
      <c r="G1" s="128"/>
    </row>
    <row r="2" spans="1:7" ht="24" customHeight="1" x14ac:dyDescent="0.25">
      <c r="A2" s="137" t="s">
        <v>110</v>
      </c>
      <c r="B2" s="137"/>
      <c r="C2" s="137"/>
      <c r="D2" s="137"/>
      <c r="E2" s="137"/>
      <c r="F2" s="137"/>
      <c r="G2" s="137"/>
    </row>
    <row r="3" spans="1:7" x14ac:dyDescent="0.25">
      <c r="A3" s="138" t="s">
        <v>45</v>
      </c>
      <c r="B3" s="140" t="s">
        <v>46</v>
      </c>
      <c r="C3" s="141"/>
      <c r="D3" s="141"/>
      <c r="E3" s="141"/>
      <c r="F3" s="141"/>
      <c r="G3" s="142"/>
    </row>
    <row r="4" spans="1:7" ht="25.5" x14ac:dyDescent="0.25">
      <c r="A4" s="139"/>
      <c r="B4" s="19" t="s">
        <v>47</v>
      </c>
      <c r="C4" s="20" t="s">
        <v>33</v>
      </c>
      <c r="D4" s="20" t="s">
        <v>48</v>
      </c>
      <c r="E4" s="20" t="s">
        <v>49</v>
      </c>
      <c r="F4" s="20" t="s">
        <v>50</v>
      </c>
      <c r="G4" s="21" t="s">
        <v>51</v>
      </c>
    </row>
    <row r="5" spans="1:7" x14ac:dyDescent="0.25">
      <c r="A5" s="22">
        <v>2010</v>
      </c>
      <c r="B5" s="23">
        <v>48</v>
      </c>
      <c r="C5" s="24">
        <v>86</v>
      </c>
      <c r="D5" s="24">
        <v>1</v>
      </c>
      <c r="E5" s="25">
        <v>2.083333333333333</v>
      </c>
      <c r="F5" s="25">
        <v>179.16666666666669</v>
      </c>
      <c r="G5" s="26">
        <v>1.1494252873563218</v>
      </c>
    </row>
    <row r="6" spans="1:7" x14ac:dyDescent="0.25">
      <c r="A6" s="22" t="s">
        <v>52</v>
      </c>
      <c r="B6" s="27">
        <v>59.25</v>
      </c>
      <c r="C6" s="28">
        <v>109.91666666666667</v>
      </c>
      <c r="D6" s="28">
        <v>2.6666666666666665</v>
      </c>
      <c r="E6" s="25">
        <v>4.5007032348804499</v>
      </c>
      <c r="F6" s="25">
        <v>185.51336146272857</v>
      </c>
      <c r="G6" s="26">
        <v>2.3686158401184305</v>
      </c>
    </row>
    <row r="7" spans="1:7" x14ac:dyDescent="0.25">
      <c r="A7" s="22" t="s">
        <v>37</v>
      </c>
      <c r="B7" s="27">
        <v>62.666666666666664</v>
      </c>
      <c r="C7" s="28">
        <v>119.33333333333333</v>
      </c>
      <c r="D7" s="24">
        <v>3</v>
      </c>
      <c r="E7" s="25">
        <v>4.7872340425531918</v>
      </c>
      <c r="F7" s="25">
        <v>190.42553191489361</v>
      </c>
      <c r="G7" s="26">
        <v>2.4523160762942782</v>
      </c>
    </row>
    <row r="8" spans="1:7" x14ac:dyDescent="0.25">
      <c r="A8" s="22">
        <v>2020</v>
      </c>
      <c r="B8" s="23">
        <v>50</v>
      </c>
      <c r="C8" s="24">
        <v>85</v>
      </c>
      <c r="D8" s="24">
        <v>1</v>
      </c>
      <c r="E8" s="25">
        <v>2</v>
      </c>
      <c r="F8" s="25">
        <v>170</v>
      </c>
      <c r="G8" s="26">
        <v>1.1627906976744187</v>
      </c>
    </row>
    <row r="9" spans="1:7" x14ac:dyDescent="0.25">
      <c r="A9" s="22">
        <v>2021</v>
      </c>
      <c r="B9" s="23">
        <v>49</v>
      </c>
      <c r="C9" s="24">
        <v>87</v>
      </c>
      <c r="D9" s="24">
        <v>2</v>
      </c>
      <c r="E9" s="25">
        <v>4.0816326530612246</v>
      </c>
      <c r="F9" s="25">
        <v>177.55102040816325</v>
      </c>
      <c r="G9" s="26">
        <v>2.2471910112359552</v>
      </c>
    </row>
    <row r="10" spans="1:7" x14ac:dyDescent="0.25">
      <c r="A10" s="22" t="s">
        <v>53</v>
      </c>
      <c r="B10" s="29">
        <v>-0.02</v>
      </c>
      <c r="C10" s="30">
        <v>2.3529411764705882E-2</v>
      </c>
      <c r="D10" s="30">
        <v>1</v>
      </c>
      <c r="E10" s="31">
        <v>2.0816326530612246</v>
      </c>
      <c r="F10" s="31">
        <v>7.5510204081632537</v>
      </c>
      <c r="G10" s="32">
        <v>1.0844003135615365</v>
      </c>
    </row>
    <row r="11" spans="1:7" ht="14.25" customHeight="1" x14ac:dyDescent="0.25">
      <c r="A11" s="22" t="s">
        <v>54</v>
      </c>
      <c r="B11" s="33">
        <v>-0.21808510638297871</v>
      </c>
      <c r="C11" s="34">
        <v>-0.27094972067039103</v>
      </c>
      <c r="D11" s="34">
        <v>-0.33333333333333331</v>
      </c>
      <c r="E11" s="35">
        <v>-0.70560138949196727</v>
      </c>
      <c r="F11" s="35">
        <v>-12.874511506730357</v>
      </c>
      <c r="G11" s="36">
        <v>-0.20512506505832295</v>
      </c>
    </row>
    <row r="12" spans="1:7" ht="19.5" customHeight="1" thickBot="1" x14ac:dyDescent="0.3">
      <c r="A12" s="22" t="s">
        <v>55</v>
      </c>
      <c r="B12" s="37">
        <v>-0.1729957805907173</v>
      </c>
      <c r="C12" s="38">
        <v>-0.20849128127369224</v>
      </c>
      <c r="D12" s="38">
        <v>-0.24999999999999994</v>
      </c>
      <c r="E12" s="39">
        <v>-0.4190705818192253</v>
      </c>
      <c r="F12" s="39">
        <v>-7.9623410545653144</v>
      </c>
      <c r="G12" s="40">
        <v>-0.1214248288824753</v>
      </c>
    </row>
    <row r="13" spans="1:7" x14ac:dyDescent="0.25">
      <c r="A13" s="139"/>
      <c r="B13" s="134" t="s">
        <v>56</v>
      </c>
      <c r="C13" s="135"/>
      <c r="D13" s="135"/>
      <c r="E13" s="135"/>
      <c r="F13" s="135"/>
      <c r="G13" s="136"/>
    </row>
    <row r="14" spans="1:7" ht="25.5" x14ac:dyDescent="0.25">
      <c r="A14" s="139"/>
      <c r="B14" s="19" t="s">
        <v>47</v>
      </c>
      <c r="C14" s="20" t="s">
        <v>33</v>
      </c>
      <c r="D14" s="20" t="s">
        <v>57</v>
      </c>
      <c r="E14" s="20" t="s">
        <v>49</v>
      </c>
      <c r="F14" s="20" t="s">
        <v>50</v>
      </c>
      <c r="G14" s="21" t="s">
        <v>51</v>
      </c>
    </row>
    <row r="15" spans="1:7" x14ac:dyDescent="0.25">
      <c r="A15" s="22">
        <v>2010</v>
      </c>
      <c r="B15" s="23">
        <v>587</v>
      </c>
      <c r="C15" s="41">
        <v>933</v>
      </c>
      <c r="D15" s="24">
        <v>26</v>
      </c>
      <c r="E15" s="25">
        <v>4.4293015332197614</v>
      </c>
      <c r="F15" s="25">
        <v>158.94378194207837</v>
      </c>
      <c r="G15" s="26">
        <v>2.7111574556830034</v>
      </c>
    </row>
    <row r="16" spans="1:7" x14ac:dyDescent="0.25">
      <c r="A16" s="22" t="s">
        <v>52</v>
      </c>
      <c r="B16" s="27">
        <v>468.66666666666669</v>
      </c>
      <c r="C16" s="28">
        <v>714.58333333333337</v>
      </c>
      <c r="D16" s="28">
        <v>20.416666666666668</v>
      </c>
      <c r="E16" s="25">
        <v>4.356330014224751</v>
      </c>
      <c r="F16" s="25">
        <v>152.4715504978663</v>
      </c>
      <c r="G16" s="26">
        <v>2.7777777777777781</v>
      </c>
    </row>
    <row r="17" spans="1:7" x14ac:dyDescent="0.25">
      <c r="A17" s="22" t="s">
        <v>37</v>
      </c>
      <c r="B17" s="27">
        <v>408.33333333333331</v>
      </c>
      <c r="C17" s="28">
        <v>611</v>
      </c>
      <c r="D17" s="28">
        <v>18.666666666666668</v>
      </c>
      <c r="E17" s="25">
        <v>4.5714285714285721</v>
      </c>
      <c r="F17" s="25">
        <v>149.63265306122452</v>
      </c>
      <c r="G17" s="26">
        <v>2.964531498147168</v>
      </c>
    </row>
    <row r="18" spans="1:7" x14ac:dyDescent="0.25">
      <c r="A18" s="22">
        <v>2020</v>
      </c>
      <c r="B18" s="23">
        <v>401</v>
      </c>
      <c r="C18" s="41">
        <v>537</v>
      </c>
      <c r="D18" s="24">
        <v>14</v>
      </c>
      <c r="E18" s="25">
        <v>3.4912718204488775</v>
      </c>
      <c r="F18" s="25">
        <v>133.91521197007481</v>
      </c>
      <c r="G18" s="26">
        <v>2.5408348457350272</v>
      </c>
    </row>
    <row r="19" spans="1:7" x14ac:dyDescent="0.25">
      <c r="A19" s="22">
        <v>2021</v>
      </c>
      <c r="B19" s="23">
        <v>485</v>
      </c>
      <c r="C19" s="41">
        <v>688</v>
      </c>
      <c r="D19" s="24">
        <v>17</v>
      </c>
      <c r="E19" s="42">
        <v>3.5051546391752577</v>
      </c>
      <c r="F19" s="42">
        <v>141.85567010309279</v>
      </c>
      <c r="G19" s="43">
        <v>2.4113475177304964</v>
      </c>
    </row>
    <row r="20" spans="1:7" x14ac:dyDescent="0.25">
      <c r="A20" s="22" t="s">
        <v>53</v>
      </c>
      <c r="B20" s="29">
        <v>0.20947630922693267</v>
      </c>
      <c r="C20" s="30">
        <v>0.28119180633147112</v>
      </c>
      <c r="D20" s="30">
        <v>0.21428571428571427</v>
      </c>
      <c r="E20" s="31">
        <v>1.3882818726380197E-2</v>
      </c>
      <c r="F20" s="31">
        <v>7.9404581330179838</v>
      </c>
      <c r="G20" s="32">
        <v>-0.12948732800453078</v>
      </c>
    </row>
    <row r="21" spans="1:7" x14ac:dyDescent="0.25">
      <c r="A21" s="22" t="s">
        <v>54</v>
      </c>
      <c r="B21" s="33">
        <v>0.18775510204081639</v>
      </c>
      <c r="C21" s="34">
        <v>0.1260229132569558</v>
      </c>
      <c r="D21" s="34">
        <v>-8.9285714285714343E-2</v>
      </c>
      <c r="E21" s="35">
        <v>-1.0662739322533143</v>
      </c>
      <c r="F21" s="35">
        <v>-7.7769829581317254</v>
      </c>
      <c r="G21" s="36">
        <v>-0.55318398041667161</v>
      </c>
    </row>
    <row r="22" spans="1:7" ht="15.75" thickBot="1" x14ac:dyDescent="0.3">
      <c r="A22" s="22" t="s">
        <v>55</v>
      </c>
      <c r="B22" s="37">
        <v>3.4850640113797966E-2</v>
      </c>
      <c r="C22" s="38">
        <v>-3.7201166180758069E-2</v>
      </c>
      <c r="D22" s="38">
        <v>-0.16734693877551024</v>
      </c>
      <c r="E22" s="39">
        <v>-0.85117537504949325</v>
      </c>
      <c r="F22" s="39">
        <v>-10.615880394773512</v>
      </c>
      <c r="G22" s="40">
        <v>-0.36643026004728174</v>
      </c>
    </row>
    <row r="23" spans="1:7" x14ac:dyDescent="0.25">
      <c r="A23" s="133"/>
      <c r="B23" s="134" t="s">
        <v>58</v>
      </c>
      <c r="C23" s="135"/>
      <c r="D23" s="135"/>
      <c r="E23" s="135"/>
      <c r="F23" s="135"/>
      <c r="G23" s="136"/>
    </row>
    <row r="24" spans="1:7" ht="25.5" x14ac:dyDescent="0.25">
      <c r="A24" s="133"/>
      <c r="B24" s="19" t="s">
        <v>32</v>
      </c>
      <c r="C24" s="20" t="s">
        <v>33</v>
      </c>
      <c r="D24" s="20" t="s">
        <v>34</v>
      </c>
      <c r="E24" s="20" t="s">
        <v>49</v>
      </c>
      <c r="F24" s="20" t="s">
        <v>50</v>
      </c>
      <c r="G24" s="21" t="s">
        <v>51</v>
      </c>
    </row>
    <row r="25" spans="1:7" x14ac:dyDescent="0.25">
      <c r="A25" s="44">
        <v>2010</v>
      </c>
      <c r="B25" s="45">
        <v>1265</v>
      </c>
      <c r="C25" s="46">
        <v>1699</v>
      </c>
      <c r="D25" s="47">
        <v>17</v>
      </c>
      <c r="E25" s="48">
        <v>1.3438735177865613</v>
      </c>
      <c r="F25" s="48">
        <v>134.30830039525691</v>
      </c>
      <c r="G25" s="49">
        <v>0.99067599067599066</v>
      </c>
    </row>
    <row r="26" spans="1:7" x14ac:dyDescent="0.25">
      <c r="A26" s="44" t="s">
        <v>52</v>
      </c>
      <c r="B26" s="50">
        <v>601</v>
      </c>
      <c r="C26" s="51">
        <v>841</v>
      </c>
      <c r="D26" s="47">
        <v>4</v>
      </c>
      <c r="E26" s="48">
        <v>0.66555740432612309</v>
      </c>
      <c r="F26" s="48">
        <v>139.93344425956741</v>
      </c>
      <c r="G26" s="49">
        <v>0.47337278106508879</v>
      </c>
    </row>
    <row r="27" spans="1:7" x14ac:dyDescent="0.25">
      <c r="A27" s="44" t="s">
        <v>37</v>
      </c>
      <c r="B27" s="52">
        <v>509</v>
      </c>
      <c r="C27" s="41">
        <v>652</v>
      </c>
      <c r="D27" s="28">
        <v>10</v>
      </c>
      <c r="E27" s="48">
        <v>1.9646365422396856</v>
      </c>
      <c r="F27" s="48">
        <v>128.09430255402751</v>
      </c>
      <c r="G27" s="49">
        <v>1.5105740181268883</v>
      </c>
    </row>
    <row r="28" spans="1:7" x14ac:dyDescent="0.25">
      <c r="A28" s="44">
        <v>2020</v>
      </c>
      <c r="B28" s="52">
        <v>796</v>
      </c>
      <c r="C28" s="41">
        <v>971</v>
      </c>
      <c r="D28" s="28">
        <v>8</v>
      </c>
      <c r="E28" s="48">
        <v>1.0050251256281406</v>
      </c>
      <c r="F28" s="48">
        <v>121.98492462311559</v>
      </c>
      <c r="G28" s="49">
        <v>0.81716036772216549</v>
      </c>
    </row>
    <row r="29" spans="1:7" x14ac:dyDescent="0.25">
      <c r="A29" s="44">
        <v>2021</v>
      </c>
      <c r="B29" s="50">
        <v>932</v>
      </c>
      <c r="C29" s="51">
        <v>1142</v>
      </c>
      <c r="D29" s="91">
        <v>14</v>
      </c>
      <c r="E29" s="48">
        <v>1.502145922746781</v>
      </c>
      <c r="F29" s="48">
        <v>122.53218884120172</v>
      </c>
      <c r="G29" s="49">
        <v>1.2110726643598615</v>
      </c>
    </row>
    <row r="30" spans="1:7" x14ac:dyDescent="0.25">
      <c r="A30" s="44" t="s">
        <v>53</v>
      </c>
      <c r="B30" s="29">
        <v>0.17085427135678391</v>
      </c>
      <c r="C30" s="30">
        <v>0.17610710607621008</v>
      </c>
      <c r="D30" s="30">
        <v>0.75</v>
      </c>
      <c r="E30" s="31">
        <v>0.49712079711864043</v>
      </c>
      <c r="F30" s="31">
        <v>0.54726421808612713</v>
      </c>
      <c r="G30" s="31">
        <v>0.393912296637696</v>
      </c>
    </row>
    <row r="31" spans="1:7" x14ac:dyDescent="0.25">
      <c r="A31" s="44" t="s">
        <v>54</v>
      </c>
      <c r="B31" s="33">
        <v>0.83104125736738699</v>
      </c>
      <c r="C31" s="34">
        <v>0.75153374233128833</v>
      </c>
      <c r="D31" s="34">
        <v>0.4</v>
      </c>
      <c r="E31" s="35">
        <v>-0.4624906194929046</v>
      </c>
      <c r="F31" s="35">
        <v>-5.5621137128257914</v>
      </c>
      <c r="G31" s="36">
        <v>-0.2995013537670268</v>
      </c>
    </row>
    <row r="32" spans="1:7" ht="15.75" thickBot="1" x14ac:dyDescent="0.3">
      <c r="A32" s="44" t="s">
        <v>55</v>
      </c>
      <c r="B32" s="37">
        <v>0.55074875207986684</v>
      </c>
      <c r="C32" s="38">
        <v>0.35790725326991679</v>
      </c>
      <c r="D32" s="38">
        <v>2.5</v>
      </c>
      <c r="E32" s="39">
        <v>0.83658851842065796</v>
      </c>
      <c r="F32" s="39">
        <v>-17.401255418365693</v>
      </c>
      <c r="G32" s="40">
        <v>0.73769988329477276</v>
      </c>
    </row>
    <row r="33" spans="1:7" x14ac:dyDescent="0.25">
      <c r="A33" s="133"/>
      <c r="B33" s="134" t="s">
        <v>13</v>
      </c>
      <c r="C33" s="135"/>
      <c r="D33" s="135"/>
      <c r="E33" s="135"/>
      <c r="F33" s="135"/>
      <c r="G33" s="136"/>
    </row>
    <row r="34" spans="1:7" ht="25.5" x14ac:dyDescent="0.25">
      <c r="A34" s="133"/>
      <c r="B34" s="19" t="s">
        <v>32</v>
      </c>
      <c r="C34" s="20" t="s">
        <v>33</v>
      </c>
      <c r="D34" s="20" t="s">
        <v>34</v>
      </c>
      <c r="E34" s="20" t="s">
        <v>49</v>
      </c>
      <c r="F34" s="20" t="s">
        <v>50</v>
      </c>
      <c r="G34" s="21" t="s">
        <v>51</v>
      </c>
    </row>
    <row r="35" spans="1:7" x14ac:dyDescent="0.25">
      <c r="A35" s="44">
        <v>2010</v>
      </c>
      <c r="B35" s="45">
        <v>1900</v>
      </c>
      <c r="C35" s="46">
        <v>2718</v>
      </c>
      <c r="D35" s="47">
        <v>44</v>
      </c>
      <c r="E35" s="48">
        <v>2.3157894736842106</v>
      </c>
      <c r="F35" s="48">
        <v>143.05263157894737</v>
      </c>
      <c r="G35" s="49">
        <v>1.5930485155684286</v>
      </c>
    </row>
    <row r="36" spans="1:7" x14ac:dyDescent="0.25">
      <c r="A36" s="44" t="s">
        <v>52</v>
      </c>
      <c r="B36" s="45">
        <v>1128.9166666666667</v>
      </c>
      <c r="C36" s="46">
        <v>1665.5</v>
      </c>
      <c r="D36" s="47">
        <v>27.083333333333336</v>
      </c>
      <c r="E36" s="48">
        <v>2.3990551413597108</v>
      </c>
      <c r="F36" s="48">
        <v>147.53081863143129</v>
      </c>
      <c r="G36" s="49">
        <v>1.6001181625720056</v>
      </c>
    </row>
    <row r="37" spans="1:7" x14ac:dyDescent="0.25">
      <c r="A37" s="44" t="s">
        <v>37</v>
      </c>
      <c r="B37" s="45">
        <v>980</v>
      </c>
      <c r="C37" s="46">
        <v>1382.3333333333335</v>
      </c>
      <c r="D37" s="47">
        <v>31.666666666666668</v>
      </c>
      <c r="E37" s="48">
        <v>3.231292517006803</v>
      </c>
      <c r="F37" s="48">
        <v>141.0544217687075</v>
      </c>
      <c r="G37" s="49">
        <v>2.2395096652522395</v>
      </c>
    </row>
    <row r="38" spans="1:7" x14ac:dyDescent="0.25">
      <c r="A38" s="44">
        <v>2020</v>
      </c>
      <c r="B38" s="45">
        <v>1247</v>
      </c>
      <c r="C38" s="46">
        <v>1593</v>
      </c>
      <c r="D38" s="47">
        <v>23</v>
      </c>
      <c r="E38" s="48">
        <v>1.8444266238973537</v>
      </c>
      <c r="F38" s="48">
        <v>127.74659182036889</v>
      </c>
      <c r="G38" s="49">
        <v>1.4232673267326734</v>
      </c>
    </row>
    <row r="39" spans="1:7" x14ac:dyDescent="0.25">
      <c r="A39" s="44">
        <v>2021</v>
      </c>
      <c r="B39" s="45">
        <v>1466</v>
      </c>
      <c r="C39" s="46">
        <v>1917</v>
      </c>
      <c r="D39" s="47">
        <v>33</v>
      </c>
      <c r="E39" s="48">
        <v>2.2510231923601638</v>
      </c>
      <c r="F39" s="48">
        <v>130.76398362892223</v>
      </c>
      <c r="G39" s="49">
        <v>1.6923076923076923</v>
      </c>
    </row>
    <row r="40" spans="1:7" x14ac:dyDescent="0.25">
      <c r="A40" s="44" t="s">
        <v>53</v>
      </c>
      <c r="B40" s="29">
        <v>0.17562149157979151</v>
      </c>
      <c r="C40" s="30">
        <v>0.20338983050847459</v>
      </c>
      <c r="D40" s="30">
        <v>0.43478260869565216</v>
      </c>
      <c r="E40" s="31">
        <v>0.40659656846281012</v>
      </c>
      <c r="F40" s="31">
        <v>3.0173918085533415</v>
      </c>
      <c r="G40" s="31">
        <v>0.26904036557501887</v>
      </c>
    </row>
    <row r="41" spans="1:7" x14ac:dyDescent="0.25">
      <c r="A41" s="44" t="s">
        <v>54</v>
      </c>
      <c r="B41" s="33">
        <v>0.49591836734693878</v>
      </c>
      <c r="C41" s="34">
        <v>0.38678562816493833</v>
      </c>
      <c r="D41" s="34">
        <v>4.2105263157894701E-2</v>
      </c>
      <c r="E41" s="35">
        <v>-0.98026932464663918</v>
      </c>
      <c r="F41" s="35">
        <v>-10.290438139785266</v>
      </c>
      <c r="G41" s="36">
        <v>-0.5472019729445472</v>
      </c>
    </row>
    <row r="42" spans="1:7" ht="15.75" thickBot="1" x14ac:dyDescent="0.3">
      <c r="A42" s="44" t="s">
        <v>55</v>
      </c>
      <c r="B42" s="37">
        <v>0.29859009374769313</v>
      </c>
      <c r="C42" s="38">
        <v>0.15100570399279495</v>
      </c>
      <c r="D42" s="38">
        <v>0.21846153846153835</v>
      </c>
      <c r="E42" s="39">
        <v>-0.14803194899954697</v>
      </c>
      <c r="F42" s="39">
        <v>-16.766835002509055</v>
      </c>
      <c r="G42" s="40">
        <v>9.2189529735686726E-2</v>
      </c>
    </row>
  </sheetData>
  <mergeCells count="10">
    <mergeCell ref="A33:A34"/>
    <mergeCell ref="B33:G33"/>
    <mergeCell ref="A2:G2"/>
    <mergeCell ref="A1:G1"/>
    <mergeCell ref="A3:A4"/>
    <mergeCell ref="B3:G3"/>
    <mergeCell ref="A13:A14"/>
    <mergeCell ref="B13:G13"/>
    <mergeCell ref="A23:A24"/>
    <mergeCell ref="B23:G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8"/>
  <sheetViews>
    <sheetView zoomScaleNormal="100" workbookViewId="0">
      <selection activeCell="A6" sqref="A6"/>
    </sheetView>
  </sheetViews>
  <sheetFormatPr defaultRowHeight="15" x14ac:dyDescent="0.25"/>
  <cols>
    <col min="1" max="1" width="18.5703125" bestFit="1" customWidth="1"/>
  </cols>
  <sheetData>
    <row r="1" spans="1:9" ht="30" customHeight="1" x14ac:dyDescent="0.25">
      <c r="A1" s="128" t="s">
        <v>72</v>
      </c>
      <c r="B1" s="128"/>
      <c r="C1" s="128"/>
      <c r="D1" s="128"/>
      <c r="E1" s="128"/>
      <c r="F1" s="128"/>
      <c r="G1" s="128"/>
      <c r="H1" s="128"/>
      <c r="I1" s="128"/>
    </row>
    <row r="2" spans="1:9" ht="21.75" customHeight="1" x14ac:dyDescent="0.25">
      <c r="A2" s="137" t="s">
        <v>110</v>
      </c>
      <c r="B2" s="137"/>
      <c r="C2" s="137"/>
      <c r="D2" s="137"/>
      <c r="E2" s="137"/>
      <c r="F2" s="137"/>
      <c r="G2" s="137"/>
      <c r="H2" s="137"/>
      <c r="I2" s="137"/>
    </row>
    <row r="3" spans="1:9" ht="23.25" x14ac:dyDescent="0.25">
      <c r="A3" s="8"/>
      <c r="B3" s="8" t="s">
        <v>60</v>
      </c>
      <c r="C3" s="8" t="s">
        <v>61</v>
      </c>
      <c r="D3" s="8" t="s">
        <v>62</v>
      </c>
      <c r="E3" s="8" t="s">
        <v>63</v>
      </c>
      <c r="F3" s="8" t="s">
        <v>64</v>
      </c>
      <c r="G3" s="8" t="s">
        <v>65</v>
      </c>
      <c r="H3" s="8" t="s">
        <v>66</v>
      </c>
      <c r="I3" s="8" t="s">
        <v>67</v>
      </c>
    </row>
    <row r="4" spans="1:9" x14ac:dyDescent="0.25">
      <c r="A4" s="54" t="s">
        <v>68</v>
      </c>
      <c r="B4" s="55">
        <f>SUM([1]incidenteora!B3:B9)</f>
        <v>87</v>
      </c>
      <c r="C4" s="55">
        <f>SUM([1]incidenteora!C3:C9)</f>
        <v>4</v>
      </c>
      <c r="D4" s="55">
        <f>SUM([1]incidenteora!D3:D9)</f>
        <v>132</v>
      </c>
      <c r="E4" s="56">
        <f>B4/B$8</f>
        <v>5.9345156889495224E-2</v>
      </c>
      <c r="F4" s="56">
        <f t="shared" ref="F4:G8" si="0">C4/C$8</f>
        <v>0.12121212121212122</v>
      </c>
      <c r="G4" s="56">
        <f t="shared" si="0"/>
        <v>6.8857589984350542E-2</v>
      </c>
      <c r="H4" s="57">
        <f>(C4/B4)*100</f>
        <v>4.5977011494252871</v>
      </c>
      <c r="I4" s="57">
        <f>D4/B4*100</f>
        <v>151.72413793103448</v>
      </c>
    </row>
    <row r="5" spans="1:9" x14ac:dyDescent="0.25">
      <c r="A5" s="54" t="s">
        <v>69</v>
      </c>
      <c r="B5" s="55">
        <f>SUM([1]incidenteora!B10:B15)</f>
        <v>512</v>
      </c>
      <c r="C5" s="55">
        <f>SUM([1]incidenteora!C10:C15)</f>
        <v>7</v>
      </c>
      <c r="D5" s="55">
        <f>SUM([1]incidenteora!D10:D15)</f>
        <v>659</v>
      </c>
      <c r="E5" s="56">
        <f t="shared" ref="E5:E8" si="1">B5/B$8</f>
        <v>0.34924965893587995</v>
      </c>
      <c r="F5" s="56">
        <f t="shared" si="0"/>
        <v>0.21212121212121213</v>
      </c>
      <c r="G5" s="56">
        <f t="shared" si="0"/>
        <v>0.34376630151278037</v>
      </c>
      <c r="H5" s="57">
        <f t="shared" ref="H5:H8" si="2">(C5/B5)*100</f>
        <v>1.3671875</v>
      </c>
      <c r="I5" s="57">
        <f t="shared" ref="I5:I8" si="3">D5/B5*100</f>
        <v>128.7109375</v>
      </c>
    </row>
    <row r="6" spans="1:9" x14ac:dyDescent="0.25">
      <c r="A6" s="54" t="s">
        <v>70</v>
      </c>
      <c r="B6" s="55">
        <f>SUM([1]incidenteora!B16:B21)</f>
        <v>574</v>
      </c>
      <c r="C6" s="55">
        <f>SUM([1]incidenteora!C16:C21)</f>
        <v>12</v>
      </c>
      <c r="D6" s="55">
        <f>SUM([1]incidenteora!D16:D21)</f>
        <v>744</v>
      </c>
      <c r="E6" s="58">
        <f t="shared" si="1"/>
        <v>0.39154160982264663</v>
      </c>
      <c r="F6" s="58">
        <f t="shared" si="0"/>
        <v>0.36363636363636365</v>
      </c>
      <c r="G6" s="58">
        <f t="shared" si="0"/>
        <v>0.38810641627543035</v>
      </c>
      <c r="H6" s="57">
        <f t="shared" si="2"/>
        <v>2.0905923344947737</v>
      </c>
      <c r="I6" s="57">
        <f t="shared" si="3"/>
        <v>129.61672473867597</v>
      </c>
    </row>
    <row r="7" spans="1:9" x14ac:dyDescent="0.25">
      <c r="A7" s="54" t="s">
        <v>71</v>
      </c>
      <c r="B7" s="55">
        <f>SUM([1]incidenteora!B22:B27)</f>
        <v>293</v>
      </c>
      <c r="C7" s="55">
        <f>SUM([1]incidenteora!C22:C27)</f>
        <v>10</v>
      </c>
      <c r="D7" s="55">
        <f>SUM([1]incidenteora!D22:D27)</f>
        <v>382</v>
      </c>
      <c r="E7" s="56">
        <f t="shared" si="1"/>
        <v>0.19986357435197818</v>
      </c>
      <c r="F7" s="56">
        <f t="shared" si="0"/>
        <v>0.30303030303030304</v>
      </c>
      <c r="G7" s="56">
        <f t="shared" si="0"/>
        <v>0.19926969222743871</v>
      </c>
      <c r="H7" s="57">
        <f t="shared" si="2"/>
        <v>3.4129692832764507</v>
      </c>
      <c r="I7" s="57">
        <f t="shared" si="3"/>
        <v>130.37542662116041</v>
      </c>
    </row>
    <row r="8" spans="1:9" x14ac:dyDescent="0.25">
      <c r="A8" s="59" t="s">
        <v>13</v>
      </c>
      <c r="B8" s="60">
        <f>SUM(B4:B7)</f>
        <v>1466</v>
      </c>
      <c r="C8" s="60">
        <f t="shared" ref="C8:D8" si="4">SUM(C4:C7)</f>
        <v>33</v>
      </c>
      <c r="D8" s="60">
        <f t="shared" si="4"/>
        <v>1917</v>
      </c>
      <c r="E8" s="58">
        <f t="shared" si="1"/>
        <v>1</v>
      </c>
      <c r="F8" s="58">
        <f t="shared" si="0"/>
        <v>1</v>
      </c>
      <c r="G8" s="58">
        <f t="shared" si="0"/>
        <v>1</v>
      </c>
      <c r="H8" s="57">
        <f t="shared" si="2"/>
        <v>2.2510231923601638</v>
      </c>
      <c r="I8" s="57">
        <f t="shared" si="3"/>
        <v>130.76398362892223</v>
      </c>
    </row>
  </sheetData>
  <mergeCells count="2">
    <mergeCell ref="A1:I1"/>
    <mergeCell ref="A2:I2"/>
  </mergeCells>
  <pageMargins left="0.7" right="0.7" top="0.75" bottom="0.75" header="0.3" footer="0.3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Normal="100" workbookViewId="0">
      <selection sqref="A1:P1"/>
    </sheetView>
  </sheetViews>
  <sheetFormatPr defaultRowHeight="15" x14ac:dyDescent="0.25"/>
  <cols>
    <col min="1" max="1" width="9.85546875" bestFit="1" customWidth="1"/>
  </cols>
  <sheetData>
    <row r="1" spans="1:16" ht="15" customHeight="1" x14ac:dyDescent="0.25">
      <c r="A1" s="144" t="s">
        <v>82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</row>
    <row r="2" spans="1:16" ht="15" customHeight="1" x14ac:dyDescent="0.25">
      <c r="A2" s="145" t="s">
        <v>110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6"/>
    </row>
    <row r="3" spans="1:16" ht="23.25" customHeight="1" x14ac:dyDescent="0.25">
      <c r="A3" s="126"/>
      <c r="B3" s="122">
        <v>2010</v>
      </c>
      <c r="C3" s="143"/>
      <c r="D3" s="123"/>
      <c r="E3" s="122" t="s">
        <v>73</v>
      </c>
      <c r="F3" s="143"/>
      <c r="G3" s="123"/>
      <c r="H3" s="122" t="s">
        <v>74</v>
      </c>
      <c r="I3" s="143"/>
      <c r="J3" s="123"/>
      <c r="K3" s="122">
        <v>2020</v>
      </c>
      <c r="L3" s="143"/>
      <c r="M3" s="123"/>
      <c r="N3" s="122">
        <v>2021</v>
      </c>
      <c r="O3" s="143"/>
      <c r="P3" s="123"/>
    </row>
    <row r="4" spans="1:16" x14ac:dyDescent="0.25">
      <c r="A4" s="127"/>
      <c r="B4" s="92" t="s">
        <v>32</v>
      </c>
      <c r="C4" s="92" t="s">
        <v>34</v>
      </c>
      <c r="D4" s="92" t="s">
        <v>33</v>
      </c>
      <c r="E4" s="92" t="s">
        <v>32</v>
      </c>
      <c r="F4" s="92" t="s">
        <v>34</v>
      </c>
      <c r="G4" s="92" t="s">
        <v>33</v>
      </c>
      <c r="H4" s="92" t="s">
        <v>32</v>
      </c>
      <c r="I4" s="92" t="s">
        <v>34</v>
      </c>
      <c r="J4" s="92" t="s">
        <v>33</v>
      </c>
      <c r="K4" s="92" t="s">
        <v>32</v>
      </c>
      <c r="L4" s="92" t="s">
        <v>34</v>
      </c>
      <c r="M4" s="92" t="s">
        <v>33</v>
      </c>
      <c r="N4" s="92" t="s">
        <v>32</v>
      </c>
      <c r="O4" s="92" t="s">
        <v>34</v>
      </c>
      <c r="P4" s="92" t="s">
        <v>33</v>
      </c>
    </row>
    <row r="5" spans="1:16" x14ac:dyDescent="0.25">
      <c r="A5" s="98" t="s">
        <v>75</v>
      </c>
      <c r="B5" s="98">
        <v>226</v>
      </c>
      <c r="C5" s="98">
        <v>5</v>
      </c>
      <c r="D5" s="98">
        <v>379</v>
      </c>
      <c r="E5" s="99">
        <v>200.83333333333334</v>
      </c>
      <c r="F5" s="99">
        <v>5.083333333333333</v>
      </c>
      <c r="G5" s="99">
        <v>315.16666666666669</v>
      </c>
      <c r="H5" s="99">
        <v>195.66666666666666</v>
      </c>
      <c r="I5" s="99">
        <v>6.666666666666667</v>
      </c>
      <c r="J5" s="99">
        <v>300.66666666666669</v>
      </c>
      <c r="K5" s="98">
        <v>121</v>
      </c>
      <c r="L5" s="98">
        <v>2</v>
      </c>
      <c r="M5" s="98">
        <v>171</v>
      </c>
      <c r="N5" s="98">
        <v>179</v>
      </c>
      <c r="O5" s="98">
        <v>5</v>
      </c>
      <c r="P5" s="98">
        <v>270</v>
      </c>
    </row>
    <row r="6" spans="1:16" x14ac:dyDescent="0.25">
      <c r="A6" s="98" t="s">
        <v>76</v>
      </c>
      <c r="B6" s="98">
        <v>270</v>
      </c>
      <c r="C6" s="98">
        <v>0</v>
      </c>
      <c r="D6" s="98">
        <v>368</v>
      </c>
      <c r="E6" s="99">
        <v>245</v>
      </c>
      <c r="F6" s="99">
        <v>3.75</v>
      </c>
      <c r="G6" s="99">
        <v>334.58333333333331</v>
      </c>
      <c r="H6" s="99">
        <v>248.33333333333334</v>
      </c>
      <c r="I6" s="99">
        <v>5.666666666666667</v>
      </c>
      <c r="J6" s="99">
        <v>336</v>
      </c>
      <c r="K6" s="98">
        <v>193</v>
      </c>
      <c r="L6" s="98">
        <v>1</v>
      </c>
      <c r="M6" s="98">
        <v>251</v>
      </c>
      <c r="N6" s="98">
        <v>235</v>
      </c>
      <c r="O6" s="98">
        <v>4</v>
      </c>
      <c r="P6" s="98">
        <v>306</v>
      </c>
    </row>
    <row r="7" spans="1:16" x14ac:dyDescent="0.25">
      <c r="A7" s="98" t="s">
        <v>77</v>
      </c>
      <c r="B7" s="98">
        <v>285</v>
      </c>
      <c r="C7" s="98">
        <v>7</v>
      </c>
      <c r="D7" s="98">
        <v>377</v>
      </c>
      <c r="E7" s="99">
        <v>245.08333333333334</v>
      </c>
      <c r="F7" s="99">
        <v>5.916666666666667</v>
      </c>
      <c r="G7" s="99">
        <v>324.16666666666669</v>
      </c>
      <c r="H7" s="99">
        <v>238.66666666666666</v>
      </c>
      <c r="I7" s="99">
        <v>4</v>
      </c>
      <c r="J7" s="99">
        <v>317.66666666666669</v>
      </c>
      <c r="K7" s="98">
        <v>162</v>
      </c>
      <c r="L7" s="98">
        <v>7</v>
      </c>
      <c r="M7" s="98">
        <v>192</v>
      </c>
      <c r="N7" s="98">
        <v>203</v>
      </c>
      <c r="O7" s="98">
        <v>5</v>
      </c>
      <c r="P7" s="98">
        <v>251</v>
      </c>
    </row>
    <row r="8" spans="1:16" x14ac:dyDescent="0.25">
      <c r="A8" s="98" t="s">
        <v>78</v>
      </c>
      <c r="B8" s="98">
        <v>282</v>
      </c>
      <c r="C8" s="98">
        <v>11</v>
      </c>
      <c r="D8" s="98">
        <v>400</v>
      </c>
      <c r="E8" s="99">
        <v>243.58333333333334</v>
      </c>
      <c r="F8" s="99">
        <v>6.75</v>
      </c>
      <c r="G8" s="99">
        <v>321.83333333333331</v>
      </c>
      <c r="H8" s="99">
        <v>234</v>
      </c>
      <c r="I8" s="99">
        <v>5.666666666666667</v>
      </c>
      <c r="J8" s="99">
        <v>302.33333333333331</v>
      </c>
      <c r="K8" s="98">
        <v>206</v>
      </c>
      <c r="L8" s="98">
        <v>6</v>
      </c>
      <c r="M8" s="98">
        <v>258</v>
      </c>
      <c r="N8" s="98">
        <v>201</v>
      </c>
      <c r="O8" s="98">
        <v>4</v>
      </c>
      <c r="P8" s="98">
        <v>263</v>
      </c>
    </row>
    <row r="9" spans="1:16" x14ac:dyDescent="0.25">
      <c r="A9" s="98" t="s">
        <v>79</v>
      </c>
      <c r="B9" s="98">
        <v>282</v>
      </c>
      <c r="C9" s="98">
        <v>9</v>
      </c>
      <c r="D9" s="98">
        <v>370</v>
      </c>
      <c r="E9" s="99">
        <v>249.66666666666666</v>
      </c>
      <c r="F9" s="99">
        <v>5.166666666666667</v>
      </c>
      <c r="G9" s="99">
        <v>325.5</v>
      </c>
      <c r="H9" s="99">
        <v>237.33333333333334</v>
      </c>
      <c r="I9" s="99">
        <v>4.666666666666667</v>
      </c>
      <c r="J9" s="99">
        <v>312.33333333333331</v>
      </c>
      <c r="K9" s="98">
        <v>192</v>
      </c>
      <c r="L9" s="98">
        <v>1</v>
      </c>
      <c r="M9" s="98">
        <v>238</v>
      </c>
      <c r="N9" s="98">
        <v>242</v>
      </c>
      <c r="O9" s="98">
        <v>6</v>
      </c>
      <c r="P9" s="98">
        <v>295</v>
      </c>
    </row>
    <row r="10" spans="1:16" x14ac:dyDescent="0.25">
      <c r="A10" s="98" t="s">
        <v>80</v>
      </c>
      <c r="B10" s="98">
        <v>286</v>
      </c>
      <c r="C10" s="98">
        <v>6</v>
      </c>
      <c r="D10" s="98">
        <v>417</v>
      </c>
      <c r="E10" s="99">
        <v>253</v>
      </c>
      <c r="F10" s="99">
        <v>4.25</v>
      </c>
      <c r="G10" s="99">
        <v>339.75</v>
      </c>
      <c r="H10" s="99">
        <v>256</v>
      </c>
      <c r="I10" s="99">
        <v>3.6666666666666665</v>
      </c>
      <c r="J10" s="99">
        <v>342</v>
      </c>
      <c r="K10" s="98">
        <v>189</v>
      </c>
      <c r="L10" s="98">
        <v>1</v>
      </c>
      <c r="M10" s="98">
        <v>236</v>
      </c>
      <c r="N10" s="98">
        <v>217</v>
      </c>
      <c r="O10" s="98">
        <v>5</v>
      </c>
      <c r="P10" s="98">
        <v>278</v>
      </c>
    </row>
    <row r="11" spans="1:16" x14ac:dyDescent="0.25">
      <c r="A11" s="98" t="s">
        <v>81</v>
      </c>
      <c r="B11" s="98">
        <v>269</v>
      </c>
      <c r="C11" s="98">
        <v>6</v>
      </c>
      <c r="D11" s="98">
        <v>407</v>
      </c>
      <c r="E11" s="99">
        <v>237.08333333333334</v>
      </c>
      <c r="F11" s="99">
        <v>8</v>
      </c>
      <c r="G11" s="99">
        <v>337</v>
      </c>
      <c r="H11" s="99">
        <v>243</v>
      </c>
      <c r="I11" s="99">
        <v>10.333333333333334</v>
      </c>
      <c r="J11" s="99">
        <v>335.66666666666669</v>
      </c>
      <c r="K11" s="98">
        <v>184</v>
      </c>
      <c r="L11" s="98">
        <v>5</v>
      </c>
      <c r="M11" s="98">
        <v>247</v>
      </c>
      <c r="N11" s="98">
        <v>189</v>
      </c>
      <c r="O11" s="98">
        <v>4</v>
      </c>
      <c r="P11" s="98">
        <v>254</v>
      </c>
    </row>
    <row r="12" spans="1:16" x14ac:dyDescent="0.25">
      <c r="A12" s="98" t="s">
        <v>13</v>
      </c>
      <c r="B12" s="100">
        <v>1900</v>
      </c>
      <c r="C12" s="100">
        <v>44</v>
      </c>
      <c r="D12" s="100">
        <v>2718</v>
      </c>
      <c r="E12" s="100">
        <v>1674.25</v>
      </c>
      <c r="F12" s="99">
        <v>38.916666666666664</v>
      </c>
      <c r="G12" s="100">
        <v>2298</v>
      </c>
      <c r="H12" s="99">
        <v>1653</v>
      </c>
      <c r="I12" s="99">
        <v>40.666666666666664</v>
      </c>
      <c r="J12" s="100">
        <v>2246.6666666666665</v>
      </c>
      <c r="K12" s="100">
        <v>1247</v>
      </c>
      <c r="L12" s="100">
        <v>23</v>
      </c>
      <c r="M12" s="100">
        <v>1593</v>
      </c>
      <c r="N12" s="98">
        <v>1466</v>
      </c>
      <c r="O12" s="98">
        <v>33</v>
      </c>
      <c r="P12" s="98">
        <v>1917</v>
      </c>
    </row>
    <row r="13" spans="1:16" x14ac:dyDescent="0.25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</row>
    <row r="14" spans="1:16" x14ac:dyDescent="0.25">
      <c r="A14" s="126"/>
      <c r="B14" s="122">
        <v>2010</v>
      </c>
      <c r="C14" s="143"/>
      <c r="D14" s="123"/>
      <c r="E14" s="122" t="s">
        <v>73</v>
      </c>
      <c r="F14" s="143"/>
      <c r="G14" s="123"/>
      <c r="H14" s="122" t="s">
        <v>74</v>
      </c>
      <c r="I14" s="143"/>
      <c r="J14" s="123"/>
      <c r="K14" s="122">
        <v>2020</v>
      </c>
      <c r="L14" s="143"/>
      <c r="M14" s="123"/>
      <c r="N14" s="122">
        <v>2021</v>
      </c>
      <c r="O14" s="143"/>
      <c r="P14" s="123"/>
    </row>
    <row r="15" spans="1:16" x14ac:dyDescent="0.25">
      <c r="A15" s="127"/>
      <c r="B15" s="92" t="s">
        <v>32</v>
      </c>
      <c r="C15" s="92" t="s">
        <v>34</v>
      </c>
      <c r="D15" s="92" t="s">
        <v>33</v>
      </c>
      <c r="E15" s="92" t="s">
        <v>32</v>
      </c>
      <c r="F15" s="92" t="s">
        <v>34</v>
      </c>
      <c r="G15" s="92" t="s">
        <v>33</v>
      </c>
      <c r="H15" s="92" t="s">
        <v>32</v>
      </c>
      <c r="I15" s="92" t="s">
        <v>34</v>
      </c>
      <c r="J15" s="92" t="s">
        <v>33</v>
      </c>
      <c r="K15" s="92" t="s">
        <v>32</v>
      </c>
      <c r="L15" s="92" t="s">
        <v>34</v>
      </c>
      <c r="M15" s="92" t="s">
        <v>33</v>
      </c>
      <c r="N15" s="92" t="s">
        <v>32</v>
      </c>
      <c r="O15" s="92" t="s">
        <v>34</v>
      </c>
      <c r="P15" s="92" t="s">
        <v>33</v>
      </c>
    </row>
    <row r="16" spans="1:16" x14ac:dyDescent="0.25">
      <c r="A16" s="98" t="s">
        <v>75</v>
      </c>
      <c r="B16" s="102">
        <v>0.11894736842105263</v>
      </c>
      <c r="C16" s="102">
        <v>0.11363636363636363</v>
      </c>
      <c r="D16" s="102">
        <v>0.13944076526857985</v>
      </c>
      <c r="E16" s="102">
        <v>0.11995420835199841</v>
      </c>
      <c r="F16" s="102">
        <v>0.13062098501070663</v>
      </c>
      <c r="G16" s="102">
        <v>0.13714824485059474</v>
      </c>
      <c r="H16" s="102">
        <v>0.11837063924178261</v>
      </c>
      <c r="I16" s="102">
        <v>0.16393442622950821</v>
      </c>
      <c r="J16" s="102">
        <v>0.13382789317507421</v>
      </c>
      <c r="K16" s="102">
        <v>9.7032878909382517E-2</v>
      </c>
      <c r="L16" s="102">
        <v>8.6956521739130432E-2</v>
      </c>
      <c r="M16" s="102">
        <v>0.10734463276836158</v>
      </c>
      <c r="N16" s="102">
        <v>0.12210095497953616</v>
      </c>
      <c r="O16" s="102">
        <v>0.15151515151515152</v>
      </c>
      <c r="P16" s="102">
        <v>0.14084507042253522</v>
      </c>
    </row>
    <row r="17" spans="1:16" x14ac:dyDescent="0.25">
      <c r="A17" s="98" t="s">
        <v>76</v>
      </c>
      <c r="B17" s="102">
        <v>0.14210526315789473</v>
      </c>
      <c r="C17" s="102">
        <v>0</v>
      </c>
      <c r="D17" s="102">
        <v>0.13539367181751288</v>
      </c>
      <c r="E17" s="102">
        <v>0.14633417948335076</v>
      </c>
      <c r="F17" s="102">
        <v>9.6359743040685231E-2</v>
      </c>
      <c r="G17" s="102">
        <v>0.14559762111981434</v>
      </c>
      <c r="H17" s="102">
        <v>0.15023190159306313</v>
      </c>
      <c r="I17" s="102">
        <v>0.13934426229508198</v>
      </c>
      <c r="J17" s="102">
        <v>0.14955489614243325</v>
      </c>
      <c r="K17" s="102">
        <v>0.15477145148356056</v>
      </c>
      <c r="L17" s="102">
        <v>4.3478260869565216E-2</v>
      </c>
      <c r="M17" s="102">
        <v>0.15756434400502198</v>
      </c>
      <c r="N17" s="102">
        <v>0.16030013642564803</v>
      </c>
      <c r="O17" s="102">
        <v>0.12121212121212122</v>
      </c>
      <c r="P17" s="103">
        <v>0.15962441314553991</v>
      </c>
    </row>
    <row r="18" spans="1:16" x14ac:dyDescent="0.25">
      <c r="A18" s="98" t="s">
        <v>77</v>
      </c>
      <c r="B18" s="103">
        <v>0.15</v>
      </c>
      <c r="C18" s="103">
        <v>0.15909090909090909</v>
      </c>
      <c r="D18" s="102">
        <v>0.13870493009565857</v>
      </c>
      <c r="E18" s="102">
        <v>0.14638395301378726</v>
      </c>
      <c r="F18" s="102">
        <v>0.15203426124197003</v>
      </c>
      <c r="G18" s="102">
        <v>0.14106469393675661</v>
      </c>
      <c r="H18" s="102">
        <v>0.14438394837668883</v>
      </c>
      <c r="I18" s="102">
        <v>9.836065573770493E-2</v>
      </c>
      <c r="J18" s="102">
        <v>0.14139465875370921</v>
      </c>
      <c r="K18" s="102">
        <v>0.12991178829190056</v>
      </c>
      <c r="L18" s="103">
        <v>0.30434782608695654</v>
      </c>
      <c r="M18" s="102">
        <v>0.12052730696798493</v>
      </c>
      <c r="N18" s="102">
        <v>0.13847203274215553</v>
      </c>
      <c r="O18" s="102">
        <v>0.15151515151515152</v>
      </c>
      <c r="P18" s="102">
        <v>0.1309337506520605</v>
      </c>
    </row>
    <row r="19" spans="1:16" x14ac:dyDescent="0.25">
      <c r="A19" s="98" t="s">
        <v>78</v>
      </c>
      <c r="B19" s="102">
        <v>0.14842105263157895</v>
      </c>
      <c r="C19" s="103">
        <v>0.25</v>
      </c>
      <c r="D19" s="102">
        <v>0.14716703458425312</v>
      </c>
      <c r="E19" s="102">
        <v>0.14548802946593004</v>
      </c>
      <c r="F19" s="102">
        <v>0.17344753747323341</v>
      </c>
      <c r="G19" s="102">
        <v>0.14004931824775166</v>
      </c>
      <c r="H19" s="102">
        <v>0.14156079854809436</v>
      </c>
      <c r="I19" s="102">
        <v>0.13934426229508198</v>
      </c>
      <c r="J19" s="102">
        <v>0.13456973293768545</v>
      </c>
      <c r="K19" s="103">
        <v>0.16519647153167602</v>
      </c>
      <c r="L19" s="103">
        <v>0.2608695652173913</v>
      </c>
      <c r="M19" s="102">
        <v>0.16195856873822975</v>
      </c>
      <c r="N19" s="102">
        <v>0.13710777626193724</v>
      </c>
      <c r="O19" s="102">
        <v>0.12121212121212122</v>
      </c>
      <c r="P19" s="102">
        <v>0.13719353155972874</v>
      </c>
    </row>
    <row r="20" spans="1:16" x14ac:dyDescent="0.25">
      <c r="A20" s="98" t="s">
        <v>79</v>
      </c>
      <c r="B20" s="102">
        <v>0.14842105263157895</v>
      </c>
      <c r="C20" s="103">
        <v>0.20454545454545456</v>
      </c>
      <c r="D20" s="102">
        <v>0.13612950699043413</v>
      </c>
      <c r="E20" s="102">
        <v>0.14912149718779552</v>
      </c>
      <c r="F20" s="102">
        <v>0.13276231263383298</v>
      </c>
      <c r="G20" s="102">
        <v>0.141644908616188</v>
      </c>
      <c r="H20" s="102">
        <v>0.14357733413994758</v>
      </c>
      <c r="I20" s="102">
        <v>0.11475409836065575</v>
      </c>
      <c r="J20" s="102">
        <v>0.13902077151335313</v>
      </c>
      <c r="K20" s="102">
        <v>0.15396952686447474</v>
      </c>
      <c r="L20" s="102">
        <v>4.3478260869565216E-2</v>
      </c>
      <c r="M20" s="102">
        <v>0.14940364092906466</v>
      </c>
      <c r="N20" s="103">
        <v>0.165075034106412</v>
      </c>
      <c r="O20" s="103">
        <v>0.18181818181818182</v>
      </c>
      <c r="P20" s="102">
        <v>0.15388628064684404</v>
      </c>
    </row>
    <row r="21" spans="1:16" x14ac:dyDescent="0.25">
      <c r="A21" s="98" t="s">
        <v>80</v>
      </c>
      <c r="B21" s="102">
        <v>0.15052631578947367</v>
      </c>
      <c r="C21" s="102">
        <v>0.13636363636363635</v>
      </c>
      <c r="D21" s="103">
        <v>0.15342163355408389</v>
      </c>
      <c r="E21" s="103">
        <v>0.15111243840525609</v>
      </c>
      <c r="F21" s="102">
        <v>0.10920770877944326</v>
      </c>
      <c r="G21" s="103">
        <v>0.14784595300261097</v>
      </c>
      <c r="H21" s="103">
        <v>0.15486993345432548</v>
      </c>
      <c r="I21" s="102">
        <v>9.0163934426229511E-2</v>
      </c>
      <c r="J21" s="103">
        <v>0.15222551928783384</v>
      </c>
      <c r="K21" s="102">
        <v>0.15156375300721733</v>
      </c>
      <c r="L21" s="102">
        <v>4.3478260869565216E-2</v>
      </c>
      <c r="M21" s="102">
        <v>0.14814814814814814</v>
      </c>
      <c r="N21" s="102">
        <v>0.1480218281036835</v>
      </c>
      <c r="O21" s="102">
        <v>0.15151515151515152</v>
      </c>
      <c r="P21" s="102">
        <v>0.14501825769431403</v>
      </c>
    </row>
    <row r="22" spans="1:16" x14ac:dyDescent="0.25">
      <c r="A22" s="98" t="s">
        <v>81</v>
      </c>
      <c r="B22" s="102">
        <v>0.14157894736842105</v>
      </c>
      <c r="C22" s="102">
        <v>0.13636363636363635</v>
      </c>
      <c r="D22" s="103">
        <v>0.14974245768947755</v>
      </c>
      <c r="E22" s="102">
        <v>0.14160569409188195</v>
      </c>
      <c r="F22" s="103">
        <v>0.20556745182012851</v>
      </c>
      <c r="G22" s="102">
        <v>0.14664926022628372</v>
      </c>
      <c r="H22" s="102">
        <v>0.14700544464609799</v>
      </c>
      <c r="I22" s="103">
        <v>0.25409836065573771</v>
      </c>
      <c r="J22" s="102">
        <v>0.14940652818991099</v>
      </c>
      <c r="K22" s="102">
        <v>0.14755412991178829</v>
      </c>
      <c r="L22" s="102">
        <v>0.21739130434782608</v>
      </c>
      <c r="M22" s="102">
        <v>0.15505335844318896</v>
      </c>
      <c r="N22" s="102">
        <v>0.12892223738062755</v>
      </c>
      <c r="O22" s="102">
        <v>0.12121212121212122</v>
      </c>
      <c r="P22" s="102">
        <v>0.13249869587897756</v>
      </c>
    </row>
    <row r="23" spans="1:16" x14ac:dyDescent="0.25">
      <c r="A23" s="98" t="s">
        <v>13</v>
      </c>
      <c r="B23" s="102">
        <v>1</v>
      </c>
      <c r="C23" s="102">
        <v>1</v>
      </c>
      <c r="D23" s="102">
        <v>1</v>
      </c>
      <c r="E23" s="102">
        <v>1</v>
      </c>
      <c r="F23" s="102">
        <v>1</v>
      </c>
      <c r="G23" s="102">
        <v>1</v>
      </c>
      <c r="H23" s="102">
        <v>1</v>
      </c>
      <c r="I23" s="102">
        <v>1</v>
      </c>
      <c r="J23" s="102">
        <v>1</v>
      </c>
      <c r="K23" s="102">
        <v>1</v>
      </c>
      <c r="L23" s="102">
        <v>1</v>
      </c>
      <c r="M23" s="102">
        <v>1</v>
      </c>
      <c r="N23" s="102">
        <v>1</v>
      </c>
      <c r="O23" s="102">
        <v>1</v>
      </c>
      <c r="P23" s="102">
        <v>1</v>
      </c>
    </row>
  </sheetData>
  <mergeCells count="14">
    <mergeCell ref="N14:P14"/>
    <mergeCell ref="A3:A4"/>
    <mergeCell ref="A1:P1"/>
    <mergeCell ref="A2:P2"/>
    <mergeCell ref="B3:D3"/>
    <mergeCell ref="E3:G3"/>
    <mergeCell ref="H3:J3"/>
    <mergeCell ref="K3:M3"/>
    <mergeCell ref="N3:P3"/>
    <mergeCell ref="A14:A15"/>
    <mergeCell ref="B14:D14"/>
    <mergeCell ref="E14:G14"/>
    <mergeCell ref="H14:J14"/>
    <mergeCell ref="K14:M1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>
      <selection activeCell="L6" sqref="L6"/>
    </sheetView>
  </sheetViews>
  <sheetFormatPr defaultRowHeight="15" x14ac:dyDescent="0.25"/>
  <cols>
    <col min="1" max="1" width="11.5703125" customWidth="1"/>
  </cols>
  <sheetData>
    <row r="1" spans="1:10" ht="38.25" customHeight="1" x14ac:dyDescent="0.25">
      <c r="A1" s="128" t="s">
        <v>115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29.25" customHeight="1" x14ac:dyDescent="0.25">
      <c r="A2" s="152" t="s">
        <v>109</v>
      </c>
      <c r="B2" s="145"/>
      <c r="C2" s="145"/>
      <c r="D2" s="145"/>
      <c r="E2" s="145"/>
      <c r="F2" s="145"/>
      <c r="G2" s="145"/>
      <c r="H2" s="145"/>
      <c r="I2" s="145"/>
      <c r="J2" s="146"/>
    </row>
    <row r="3" spans="1:10" ht="15" customHeight="1" x14ac:dyDescent="0.25">
      <c r="A3" s="150"/>
      <c r="B3" s="147" t="s">
        <v>60</v>
      </c>
      <c r="C3" s="148"/>
      <c r="D3" s="149"/>
      <c r="E3" s="147" t="s">
        <v>62</v>
      </c>
      <c r="F3" s="148"/>
      <c r="G3" s="149"/>
      <c r="H3" s="147" t="s">
        <v>114</v>
      </c>
      <c r="I3" s="148"/>
      <c r="J3" s="149"/>
    </row>
    <row r="4" spans="1:10" ht="45" x14ac:dyDescent="0.25">
      <c r="A4" s="151"/>
      <c r="B4" s="104" t="s">
        <v>37</v>
      </c>
      <c r="C4" s="104">
        <v>2021</v>
      </c>
      <c r="D4" s="104" t="s">
        <v>24</v>
      </c>
      <c r="E4" s="104" t="s">
        <v>37</v>
      </c>
      <c r="F4" s="105">
        <v>2021</v>
      </c>
      <c r="G4" s="104" t="s">
        <v>24</v>
      </c>
      <c r="H4" s="104" t="s">
        <v>37</v>
      </c>
      <c r="I4" s="105">
        <v>2021</v>
      </c>
      <c r="J4" s="104" t="s">
        <v>24</v>
      </c>
    </row>
    <row r="5" spans="1:10" x14ac:dyDescent="0.25">
      <c r="A5" s="54" t="s">
        <v>0</v>
      </c>
      <c r="B5" s="55">
        <v>97</v>
      </c>
      <c r="C5" s="55">
        <v>65</v>
      </c>
      <c r="D5" s="56">
        <v>-0.33</v>
      </c>
      <c r="E5" s="55">
        <v>125</v>
      </c>
      <c r="F5" s="55">
        <v>85</v>
      </c>
      <c r="G5" s="56">
        <v>-0.32</v>
      </c>
      <c r="H5" s="55">
        <v>2</v>
      </c>
      <c r="I5" s="55">
        <v>0</v>
      </c>
      <c r="J5" s="56">
        <v>-1</v>
      </c>
    </row>
    <row r="6" spans="1:10" x14ac:dyDescent="0.25">
      <c r="A6" s="54" t="s">
        <v>2</v>
      </c>
      <c r="B6" s="55">
        <v>101</v>
      </c>
      <c r="C6" s="55">
        <v>69</v>
      </c>
      <c r="D6" s="56">
        <v>-0.317</v>
      </c>
      <c r="E6" s="55">
        <v>137</v>
      </c>
      <c r="F6" s="55">
        <v>86</v>
      </c>
      <c r="G6" s="56">
        <v>-0.371</v>
      </c>
      <c r="H6" s="55">
        <v>2</v>
      </c>
      <c r="I6" s="55">
        <v>6</v>
      </c>
      <c r="J6" s="56">
        <v>2.6</v>
      </c>
    </row>
    <row r="7" spans="1:10" x14ac:dyDescent="0.25">
      <c r="A7" s="54" t="s">
        <v>3</v>
      </c>
      <c r="B7" s="55">
        <v>104</v>
      </c>
      <c r="C7" s="55">
        <v>68</v>
      </c>
      <c r="D7" s="56">
        <v>-0.34399999999999997</v>
      </c>
      <c r="E7" s="55">
        <v>133</v>
      </c>
      <c r="F7" s="55">
        <v>81</v>
      </c>
      <c r="G7" s="56">
        <v>-0.38900000000000001</v>
      </c>
      <c r="H7" s="55">
        <v>2</v>
      </c>
      <c r="I7" s="55">
        <v>1</v>
      </c>
      <c r="J7" s="56">
        <v>-0.57099999999999995</v>
      </c>
    </row>
    <row r="8" spans="1:10" x14ac:dyDescent="0.25">
      <c r="A8" s="54" t="s">
        <v>4</v>
      </c>
      <c r="B8" s="55">
        <v>135</v>
      </c>
      <c r="C8" s="55">
        <v>85</v>
      </c>
      <c r="D8" s="56">
        <v>-0.36899999999999999</v>
      </c>
      <c r="E8" s="55">
        <v>190</v>
      </c>
      <c r="F8" s="55">
        <v>107</v>
      </c>
      <c r="G8" s="56">
        <v>-0.436</v>
      </c>
      <c r="H8" s="55">
        <v>3</v>
      </c>
      <c r="I8" s="55">
        <v>2</v>
      </c>
      <c r="J8" s="56">
        <v>-0.33300000000000002</v>
      </c>
    </row>
    <row r="9" spans="1:10" x14ac:dyDescent="0.25">
      <c r="A9" s="54" t="s">
        <v>5</v>
      </c>
      <c r="B9" s="55">
        <v>136</v>
      </c>
      <c r="C9" s="55">
        <v>141</v>
      </c>
      <c r="D9" s="56">
        <v>3.9E-2</v>
      </c>
      <c r="E9" s="55">
        <v>185</v>
      </c>
      <c r="F9" s="55">
        <v>183</v>
      </c>
      <c r="G9" s="56">
        <v>-8.9999999999999993E-3</v>
      </c>
      <c r="H9" s="55">
        <v>4</v>
      </c>
      <c r="I9" s="55">
        <v>3</v>
      </c>
      <c r="J9" s="56">
        <v>-0.25</v>
      </c>
    </row>
    <row r="10" spans="1:10" x14ac:dyDescent="0.25">
      <c r="A10" s="54" t="s">
        <v>6</v>
      </c>
      <c r="B10" s="55">
        <v>179</v>
      </c>
      <c r="C10" s="55">
        <v>190</v>
      </c>
      <c r="D10" s="56">
        <v>6.0999999999999999E-2</v>
      </c>
      <c r="E10" s="55">
        <v>240</v>
      </c>
      <c r="F10" s="55">
        <v>250</v>
      </c>
      <c r="G10" s="56">
        <v>4.2999999999999997E-2</v>
      </c>
      <c r="H10" s="55">
        <v>7</v>
      </c>
      <c r="I10" s="55">
        <v>3</v>
      </c>
      <c r="J10" s="56">
        <v>-0.55000000000000004</v>
      </c>
    </row>
    <row r="11" spans="1:10" x14ac:dyDescent="0.25">
      <c r="A11" s="54" t="s">
        <v>7</v>
      </c>
      <c r="B11" s="55">
        <v>202</v>
      </c>
      <c r="C11" s="55">
        <v>176</v>
      </c>
      <c r="D11" s="56">
        <v>-0.127</v>
      </c>
      <c r="E11" s="55">
        <v>285</v>
      </c>
      <c r="F11" s="55">
        <v>226</v>
      </c>
      <c r="G11" s="56">
        <v>-0.20799999999999999</v>
      </c>
      <c r="H11" s="55">
        <v>5</v>
      </c>
      <c r="I11" s="55">
        <v>2</v>
      </c>
      <c r="J11" s="56">
        <v>-0.625</v>
      </c>
    </row>
    <row r="12" spans="1:10" x14ac:dyDescent="0.25">
      <c r="A12" s="54" t="s">
        <v>8</v>
      </c>
      <c r="B12" s="55">
        <v>173</v>
      </c>
      <c r="C12" s="55">
        <v>170</v>
      </c>
      <c r="D12" s="56">
        <v>-1.4999999999999999E-2</v>
      </c>
      <c r="E12" s="55">
        <v>250</v>
      </c>
      <c r="F12" s="55">
        <v>254</v>
      </c>
      <c r="G12" s="56">
        <v>1.4999999999999999E-2</v>
      </c>
      <c r="H12" s="55">
        <v>5</v>
      </c>
      <c r="I12" s="55">
        <v>3</v>
      </c>
      <c r="J12" s="56">
        <v>-0.35699999999999998</v>
      </c>
    </row>
    <row r="13" spans="1:10" x14ac:dyDescent="0.25">
      <c r="A13" s="54" t="s">
        <v>9</v>
      </c>
      <c r="B13" s="55">
        <v>147</v>
      </c>
      <c r="C13" s="55">
        <v>152</v>
      </c>
      <c r="D13" s="56">
        <v>3.5999999999999997E-2</v>
      </c>
      <c r="E13" s="55">
        <v>197</v>
      </c>
      <c r="F13" s="55">
        <v>198</v>
      </c>
      <c r="G13" s="56">
        <v>3.0000000000000001E-3</v>
      </c>
      <c r="H13" s="55">
        <v>2</v>
      </c>
      <c r="I13" s="55">
        <v>6</v>
      </c>
      <c r="J13" s="56">
        <v>1.571</v>
      </c>
    </row>
    <row r="14" spans="1:10" x14ac:dyDescent="0.25">
      <c r="A14" s="54" t="s">
        <v>10</v>
      </c>
      <c r="B14" s="55">
        <v>141</v>
      </c>
      <c r="C14" s="55">
        <v>135</v>
      </c>
      <c r="D14" s="56">
        <v>-4.2999999999999997E-2</v>
      </c>
      <c r="E14" s="55">
        <v>185</v>
      </c>
      <c r="F14" s="55">
        <v>171</v>
      </c>
      <c r="G14" s="56">
        <v>-7.5999999999999998E-2</v>
      </c>
      <c r="H14" s="55">
        <v>5</v>
      </c>
      <c r="I14" s="55">
        <v>2</v>
      </c>
      <c r="J14" s="56">
        <v>-0.57099999999999995</v>
      </c>
    </row>
    <row r="15" spans="1:10" x14ac:dyDescent="0.25">
      <c r="A15" s="54" t="s">
        <v>11</v>
      </c>
      <c r="B15" s="55">
        <v>129</v>
      </c>
      <c r="C15" s="55">
        <v>114</v>
      </c>
      <c r="D15" s="56">
        <v>-0.11899999999999999</v>
      </c>
      <c r="E15" s="55">
        <v>171</v>
      </c>
      <c r="F15" s="55">
        <v>141</v>
      </c>
      <c r="G15" s="56">
        <v>-0.17399999999999999</v>
      </c>
      <c r="H15" s="55">
        <v>2</v>
      </c>
      <c r="I15" s="55">
        <v>4</v>
      </c>
      <c r="J15" s="56">
        <v>1</v>
      </c>
    </row>
    <row r="16" spans="1:10" x14ac:dyDescent="0.25">
      <c r="A16" s="54" t="s">
        <v>12</v>
      </c>
      <c r="B16" s="55">
        <v>111</v>
      </c>
      <c r="C16" s="55">
        <v>101</v>
      </c>
      <c r="D16" s="56">
        <v>-8.6999999999999994E-2</v>
      </c>
      <c r="E16" s="55">
        <v>150</v>
      </c>
      <c r="F16" s="55">
        <v>135</v>
      </c>
      <c r="G16" s="56">
        <v>-9.8000000000000004E-2</v>
      </c>
      <c r="H16" s="55">
        <v>2</v>
      </c>
      <c r="I16" s="55">
        <v>1</v>
      </c>
      <c r="J16" s="56">
        <v>-0.4</v>
      </c>
    </row>
    <row r="17" spans="1:10" x14ac:dyDescent="0.25">
      <c r="A17" s="59" t="s">
        <v>13</v>
      </c>
      <c r="B17" s="60">
        <v>1653</v>
      </c>
      <c r="C17" s="60">
        <v>1466</v>
      </c>
      <c r="D17" s="58">
        <v>-0.113</v>
      </c>
      <c r="E17" s="97">
        <v>2247</v>
      </c>
      <c r="F17" s="60">
        <v>1917</v>
      </c>
      <c r="G17" s="58">
        <v>-0.14699999999999999</v>
      </c>
      <c r="H17" s="60">
        <v>41</v>
      </c>
      <c r="I17" s="60">
        <v>33</v>
      </c>
      <c r="J17" s="58">
        <v>-0.189</v>
      </c>
    </row>
  </sheetData>
  <mergeCells count="6">
    <mergeCell ref="A1:J1"/>
    <mergeCell ref="H3:J3"/>
    <mergeCell ref="A3:A4"/>
    <mergeCell ref="B3:D3"/>
    <mergeCell ref="E3:G3"/>
    <mergeCell ref="A2:J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workbookViewId="0">
      <selection activeCell="A5" sqref="A5"/>
    </sheetView>
  </sheetViews>
  <sheetFormatPr defaultRowHeight="15" x14ac:dyDescent="0.25"/>
  <cols>
    <col min="1" max="1" width="32.140625" customWidth="1"/>
  </cols>
  <sheetData>
    <row r="1" spans="1:7" ht="40.5" customHeight="1" x14ac:dyDescent="0.25">
      <c r="A1" s="144" t="s">
        <v>116</v>
      </c>
      <c r="B1" s="144"/>
      <c r="C1" s="144"/>
      <c r="D1" s="144"/>
      <c r="E1" s="144"/>
      <c r="F1" s="144"/>
      <c r="G1" s="144"/>
    </row>
    <row r="2" spans="1:7" ht="27.75" customHeight="1" x14ac:dyDescent="0.25">
      <c r="A2" s="137" t="s">
        <v>109</v>
      </c>
      <c r="B2" s="137"/>
      <c r="C2" s="137"/>
      <c r="D2" s="137"/>
      <c r="E2" s="137"/>
      <c r="F2" s="137"/>
      <c r="G2" s="137"/>
    </row>
    <row r="3" spans="1:7" ht="15" customHeight="1" x14ac:dyDescent="0.25">
      <c r="A3" s="153"/>
      <c r="B3" s="154" t="s">
        <v>74</v>
      </c>
      <c r="C3" s="154"/>
      <c r="D3" s="154">
        <v>2020</v>
      </c>
      <c r="E3" s="154"/>
      <c r="F3" s="154">
        <v>2021</v>
      </c>
      <c r="G3" s="154"/>
    </row>
    <row r="4" spans="1:7" x14ac:dyDescent="0.25">
      <c r="A4" s="153"/>
      <c r="B4" s="106" t="s">
        <v>34</v>
      </c>
      <c r="C4" s="106" t="s">
        <v>33</v>
      </c>
      <c r="D4" s="106" t="s">
        <v>34</v>
      </c>
      <c r="E4" s="106" t="s">
        <v>33</v>
      </c>
      <c r="F4" s="106" t="s">
        <v>34</v>
      </c>
      <c r="G4" s="106" t="s">
        <v>33</v>
      </c>
    </row>
    <row r="5" spans="1:7" x14ac:dyDescent="0.25">
      <c r="A5" s="88" t="s">
        <v>100</v>
      </c>
      <c r="B5" s="89">
        <v>0.38519999999999999</v>
      </c>
      <c r="C5" s="89">
        <v>0.58220000000000005</v>
      </c>
      <c r="D5" s="89">
        <v>0.30430000000000001</v>
      </c>
      <c r="E5" s="89">
        <v>0.52790000000000004</v>
      </c>
      <c r="F5" s="89">
        <v>0.36359999999999998</v>
      </c>
      <c r="G5" s="89">
        <v>0.57589999999999997</v>
      </c>
    </row>
    <row r="6" spans="1:7" x14ac:dyDescent="0.25">
      <c r="A6" s="88" t="s">
        <v>101</v>
      </c>
      <c r="B6" s="89">
        <v>8.2000000000000007E-3</v>
      </c>
      <c r="C6" s="89">
        <v>1E-3</v>
      </c>
      <c r="D6" s="89">
        <v>0</v>
      </c>
      <c r="E6" s="89">
        <v>1.2999999999999999E-3</v>
      </c>
      <c r="F6" s="89">
        <v>0</v>
      </c>
      <c r="G6" s="89">
        <v>1.6000000000000001E-3</v>
      </c>
    </row>
    <row r="7" spans="1:7" x14ac:dyDescent="0.25">
      <c r="A7" s="88" t="s">
        <v>102</v>
      </c>
      <c r="B7" s="89">
        <v>4.1000000000000002E-2</v>
      </c>
      <c r="C7" s="89">
        <v>3.3099999999999997E-2</v>
      </c>
      <c r="D7" s="89">
        <v>4.3499999999999997E-2</v>
      </c>
      <c r="E7" s="89">
        <v>3.8899999999999997E-2</v>
      </c>
      <c r="F7" s="89">
        <v>3.0300000000000001E-2</v>
      </c>
      <c r="G7" s="89">
        <v>2.6599999999999999E-2</v>
      </c>
    </row>
    <row r="8" spans="1:7" x14ac:dyDescent="0.25">
      <c r="A8" s="88" t="s">
        <v>103</v>
      </c>
      <c r="B8" s="89">
        <v>0.22950000000000001</v>
      </c>
      <c r="C8" s="89">
        <v>0.1142</v>
      </c>
      <c r="D8" s="89">
        <v>0.1739</v>
      </c>
      <c r="E8" s="89">
        <v>0.1356</v>
      </c>
      <c r="F8" s="89">
        <v>0.1515</v>
      </c>
      <c r="G8" s="89">
        <v>0.1242</v>
      </c>
    </row>
    <row r="9" spans="1:7" x14ac:dyDescent="0.25">
      <c r="A9" s="88" t="s">
        <v>104</v>
      </c>
      <c r="B9" s="89">
        <v>2.46E-2</v>
      </c>
      <c r="C9" s="89">
        <v>3.2199999999999999E-2</v>
      </c>
      <c r="D9" s="89">
        <v>4.3499999999999997E-2</v>
      </c>
      <c r="E9" s="89">
        <v>3.5200000000000002E-2</v>
      </c>
      <c r="F9" s="90">
        <v>3.0300000000000001E-2</v>
      </c>
      <c r="G9" s="89">
        <v>2.6100000000000002E-2</v>
      </c>
    </row>
    <row r="10" spans="1:7" x14ac:dyDescent="0.25">
      <c r="A10" s="88" t="s">
        <v>105</v>
      </c>
      <c r="B10" s="89">
        <v>0.2049</v>
      </c>
      <c r="C10" s="89">
        <v>0.1651</v>
      </c>
      <c r="D10" s="89">
        <v>0.21740000000000001</v>
      </c>
      <c r="E10" s="89">
        <v>0.18579999999999999</v>
      </c>
      <c r="F10" s="89">
        <v>0.2424</v>
      </c>
      <c r="G10" s="89">
        <v>0.18360000000000001</v>
      </c>
    </row>
    <row r="11" spans="1:7" x14ac:dyDescent="0.25">
      <c r="A11" s="88" t="s">
        <v>106</v>
      </c>
      <c r="B11" s="89">
        <v>6.5600000000000006E-2</v>
      </c>
      <c r="C11" s="89">
        <v>5.8900000000000001E-2</v>
      </c>
      <c r="D11" s="89">
        <v>0.1739</v>
      </c>
      <c r="E11" s="89">
        <v>6.0900000000000003E-2</v>
      </c>
      <c r="F11" s="89">
        <v>0.18179999999999999</v>
      </c>
      <c r="G11" s="89">
        <v>5.0099999999999999E-2</v>
      </c>
    </row>
    <row r="12" spans="1:7" x14ac:dyDescent="0.25">
      <c r="A12" s="88" t="s">
        <v>107</v>
      </c>
      <c r="B12" s="89">
        <v>6.5600000000000006E-2</v>
      </c>
      <c r="C12" s="89">
        <v>5.1999999999999998E-3</v>
      </c>
      <c r="D12" s="89">
        <v>4.3499999999999997E-2</v>
      </c>
      <c r="E12" s="89">
        <v>8.2000000000000007E-3</v>
      </c>
      <c r="F12" s="89">
        <v>0</v>
      </c>
      <c r="G12" s="89">
        <v>6.3E-3</v>
      </c>
    </row>
    <row r="13" spans="1:7" x14ac:dyDescent="0.25">
      <c r="A13" s="88" t="s">
        <v>108</v>
      </c>
      <c r="B13" s="89">
        <v>8.2000000000000007E-3</v>
      </c>
      <c r="C13" s="89">
        <v>8.0000000000000002E-3</v>
      </c>
      <c r="D13" s="89">
        <v>0</v>
      </c>
      <c r="E13" s="89">
        <v>6.3E-3</v>
      </c>
      <c r="F13" s="89">
        <v>0</v>
      </c>
      <c r="G13" s="89">
        <v>5.7000000000000002E-3</v>
      </c>
    </row>
    <row r="14" spans="1:7" x14ac:dyDescent="0.25">
      <c r="A14" s="88" t="s">
        <v>13</v>
      </c>
      <c r="B14" s="89">
        <v>1</v>
      </c>
      <c r="C14" s="89">
        <v>1</v>
      </c>
      <c r="D14" s="89">
        <v>1</v>
      </c>
      <c r="E14" s="89">
        <v>1</v>
      </c>
      <c r="F14" s="89">
        <v>1</v>
      </c>
      <c r="G14" s="89">
        <v>1</v>
      </c>
    </row>
  </sheetData>
  <mergeCells count="6">
    <mergeCell ref="A1:G1"/>
    <mergeCell ref="A2:G2"/>
    <mergeCell ref="A3:A4"/>
    <mergeCell ref="B3:C3"/>
    <mergeCell ref="D3:E3"/>
    <mergeCell ref="F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</vt:i4>
      </vt:variant>
    </vt:vector>
  </HeadingPairs>
  <TitlesOfParts>
    <vt:vector size="11" baseType="lpstr">
      <vt:lpstr>Tab.1</vt:lpstr>
      <vt:lpstr>Tab. 2</vt:lpstr>
      <vt:lpstr>Tab.3</vt:lpstr>
      <vt:lpstr>Tab.4</vt:lpstr>
      <vt:lpstr>Tab.5</vt:lpstr>
      <vt:lpstr>Tab. 6</vt:lpstr>
      <vt:lpstr>Tab. 7</vt:lpstr>
      <vt:lpstr>Tab. 8 </vt:lpstr>
      <vt:lpstr>Tab. 9</vt:lpstr>
      <vt:lpstr>Tab. 10</vt:lpstr>
      <vt:lpstr>'Tab. 6'!_Toc94174144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Cuffiani Roberta</dc:creator>
  <cp:lastModifiedBy>Masotti Sabina</cp:lastModifiedBy>
  <cp:lastPrinted>2022-10-12T08:26:20Z</cp:lastPrinted>
  <dcterms:created xsi:type="dcterms:W3CDTF">2022-10-10T16:00:51Z</dcterms:created>
  <dcterms:modified xsi:type="dcterms:W3CDTF">2022-10-12T11:29:53Z</dcterms:modified>
</cp:coreProperties>
</file>